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drinc-my.sharepoint.com/personal/lhaywood_hdrinc_com/Documents/"/>
    </mc:Choice>
  </mc:AlternateContent>
  <xr:revisionPtr revIDLastSave="101" documentId="8_{663A1304-CE52-437A-95E7-6D23F167CC6E}" xr6:coauthVersionLast="47" xr6:coauthVersionMax="47" xr10:uidLastSave="{E7CCB5CE-CCD3-4113-8CF2-AF1D525889CD}"/>
  <bookViews>
    <workbookView xWindow="-110" yWindow="-110" windowWidth="19420" windowHeight="10420" firstSheet="4" activeTab="4" xr2:uid="{D098DFA6-ACFC-4854-BA4F-D7B8746C2415}"/>
  </bookViews>
  <sheets>
    <sheet name="Pipeline" sheetId="3" r:id="rId1"/>
    <sheet name="Roads" sheetId="5" r:id="rId2"/>
    <sheet name="Existing Conveyance Facilities" sheetId="2" r:id="rId3"/>
    <sheet name="New Reservoirs" sheetId="4" r:id="rId4"/>
    <sheet name="Dams and Dikes" sheetId="1" r:id="rId5"/>
    <sheet name="Pumps" sheetId="6" r:id="rId6"/>
    <sheet name="New Buildings" sheetId="7" r:id="rId7"/>
    <sheet name="Recreation Areas" sheetId="8" r:id="rId8"/>
    <sheet name="Summary Totals 1" sheetId="10" r:id="rId9"/>
  </sheets>
  <definedNames>
    <definedName name="_xlnm.Print_Area" localSheetId="4">'Dams and Dikes'!$A$1:$F$15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F5" i="6"/>
  <c r="D7" i="7"/>
  <c r="B5" i="4"/>
  <c r="E20" i="5"/>
  <c r="D20" i="5"/>
  <c r="C5" i="6"/>
  <c r="B6" i="2"/>
  <c r="C6" i="2"/>
  <c r="D9" i="3"/>
  <c r="B15" i="1"/>
  <c r="C15" i="1"/>
  <c r="D15" i="1"/>
  <c r="E15" i="1"/>
</calcChain>
</file>

<file path=xl/sharedStrings.xml><?xml version="1.0" encoding="utf-8"?>
<sst xmlns="http://schemas.openxmlformats.org/spreadsheetml/2006/main" count="275" uniqueCount="161">
  <si>
    <t xml:space="preserve">Name </t>
  </si>
  <si>
    <t>Diameter (ft)</t>
  </si>
  <si>
    <t>Conveyance Capacity (cfs)</t>
  </si>
  <si>
    <t>Sum of Total Length (Miles)</t>
  </si>
  <si>
    <t>Source</t>
  </si>
  <si>
    <t>Dunnigan Pipeline</t>
  </si>
  <si>
    <t xml:space="preserve">Cheyanne Harris </t>
  </si>
  <si>
    <t>Funks Pipelines</t>
  </si>
  <si>
    <t xml:space="preserve"> Feasibility Report Appendices</t>
  </si>
  <si>
    <t>Funks to Sites Transition Structure</t>
  </si>
  <si>
    <t>Two Pipelines, 1 Mile Each, 2 Miles Total</t>
  </si>
  <si>
    <t>TRR East Pipelines</t>
  </si>
  <si>
    <t>TRR to Sites Transition Structure</t>
  </si>
  <si>
    <t xml:space="preserve">Two Pipelines, 4.5 Miles Each, 9 Miles Total </t>
  </si>
  <si>
    <t>TRR West Pipelines</t>
  </si>
  <si>
    <t xml:space="preserve">Sites Dam Diversion/Outlet Tunnel </t>
  </si>
  <si>
    <t>from May 24 DSOD Presentation</t>
  </si>
  <si>
    <t>Environmental Water Pipeline</t>
  </si>
  <si>
    <t>Inlet/Outlet Tunnel</t>
  </si>
  <si>
    <t>Sum</t>
  </si>
  <si>
    <t xml:space="preserve"> Roads</t>
  </si>
  <si>
    <t xml:space="preserve">Colusa County </t>
  </si>
  <si>
    <t>Glenn County</t>
  </si>
  <si>
    <t>Current Length (miles)</t>
  </si>
  <si>
    <t>Improved Length (miles)</t>
  </si>
  <si>
    <t xml:space="preserve">Improvements </t>
  </si>
  <si>
    <t>Sources</t>
  </si>
  <si>
    <t>Road 68</t>
  </si>
  <si>
    <t>N/A</t>
  </si>
  <si>
    <t>Local &amp; Construction</t>
  </si>
  <si>
    <t>Shoulder improvements/ Intersection widening, two structure improvements</t>
  </si>
  <si>
    <t>Chapter 2: Project Description and Alternatives, Sites Reservoir Project Recirculated Draft Environmental Impact Report/Supplemental Draft Environmental Impact Statement (netdna-ssl.com)</t>
  </si>
  <si>
    <t>Road D</t>
  </si>
  <si>
    <t>Road 69</t>
  </si>
  <si>
    <t>North Road</t>
  </si>
  <si>
    <t>Construction &amp; Maintenance</t>
  </si>
  <si>
    <t>New Gravel road</t>
  </si>
  <si>
    <t xml:space="preserve">Delevan Road </t>
  </si>
  <si>
    <t xml:space="preserve">Local &amp; Construction </t>
  </si>
  <si>
    <t>Shoulder improvements/ Widening</t>
  </si>
  <si>
    <t>McDermott Road</t>
  </si>
  <si>
    <t>Shoulder improvements/widening/ paving, five structure improvements</t>
  </si>
  <si>
    <t>Saddle Dam Road- North (5-9)
(Provide  access to northern portions of Sites Reservoir and the saddle dams)</t>
  </si>
  <si>
    <t>Saddle Dam Road- South (I-5)</t>
  </si>
  <si>
    <t>Maintenance</t>
  </si>
  <si>
    <t>New Road</t>
  </si>
  <si>
    <t>Huffmaster Road Realigned</t>
  </si>
  <si>
    <t>Local</t>
  </si>
  <si>
    <t>Gravel road for residents</t>
  </si>
  <si>
    <t>Sites Lodoga Temporary Detour Road (Shoo-Fly)</t>
  </si>
  <si>
    <t>New, Temporary gravel road</t>
  </si>
  <si>
    <t>Day-Use Boat Ramp (westside)</t>
  </si>
  <si>
    <t>New Paved Road</t>
  </si>
  <si>
    <t>Peninsula Hills recreation Area (provide access from Sites Lodoga Road to the Peninsula Hills Recreation Area)</t>
  </si>
  <si>
    <t>New gravel Road</t>
  </si>
  <si>
    <r>
      <t xml:space="preserve">Access Road A </t>
    </r>
    <r>
      <rPr>
        <sz val="16"/>
        <rFont val="Calibri"/>
        <family val="2"/>
        <scheme val="minor"/>
      </rPr>
      <t>(Funks PGP/Golden Gate Dam)</t>
    </r>
  </si>
  <si>
    <r>
      <rPr>
        <sz val="16"/>
        <rFont val="Calibri"/>
        <family val="2"/>
        <scheme val="minor"/>
      </rPr>
      <t xml:space="preserve">Access Road B  (Funks </t>
    </r>
    <r>
      <rPr>
        <sz val="16"/>
        <color theme="1"/>
        <rFont val="Calibri"/>
        <family val="2"/>
        <scheme val="minor"/>
      </rPr>
      <t>PGP/Golden Gate Dam)</t>
    </r>
  </si>
  <si>
    <t>Access Road C1 (Funks PGP)</t>
  </si>
  <si>
    <t>Existing Road</t>
  </si>
  <si>
    <t>Access Road C2 (Funks PGP/Golden Gate Dam)</t>
  </si>
  <si>
    <t>Existing Jeep Road</t>
  </si>
  <si>
    <t>Stone Corral Creek Recreation Area/
Sites Dam</t>
  </si>
  <si>
    <t xml:space="preserve">New Road </t>
  </si>
  <si>
    <t xml:space="preserve">Comm Road South </t>
  </si>
  <si>
    <t xml:space="preserve">Grand Total </t>
  </si>
  <si>
    <t>Name</t>
  </si>
  <si>
    <t>Column1</t>
  </si>
  <si>
    <t>Sum of Total Length (miles)</t>
  </si>
  <si>
    <t>Colusa Basin Drain</t>
  </si>
  <si>
    <t xml:space="preserve">GCID Main Canal </t>
  </si>
  <si>
    <t>New 3,000 cfs Main Canal head gate structure</t>
  </si>
  <si>
    <t>Knights Landing Ridge Cut</t>
  </si>
  <si>
    <t>Tehama Colusa Canal</t>
  </si>
  <si>
    <t>two additional 250 cfs, 600 HP pumps and motors</t>
  </si>
  <si>
    <t>Could not confirm lengths with GIS database, EIR/EIS or Feasibility Report</t>
  </si>
  <si>
    <t xml:space="preserve">Reservoirs </t>
  </si>
  <si>
    <t xml:space="preserve">Acres </t>
  </si>
  <si>
    <t>Water Storage (af)</t>
  </si>
  <si>
    <t>Sites Reservoir</t>
  </si>
  <si>
    <t>1.5 M</t>
  </si>
  <si>
    <t>Terminal Regulating Reservoir (TRR)</t>
  </si>
  <si>
    <t>EIR/EIS 2.5.1.2 says reservoir is about 100 acres (pg. 2-11) as does Feasibility Report 3.4.1 (pg. 12)</t>
  </si>
  <si>
    <t xml:space="preserve">Funks Reservoir (existing) </t>
  </si>
  <si>
    <t>could not confirm Funks area or volume from EIR.  The Feasibility Report Appendices Sec. 2.2.7 cite 2,250 af</t>
  </si>
  <si>
    <t>1,502,850</t>
  </si>
  <si>
    <t>Alternatives 1,3</t>
  </si>
  <si>
    <t>Alternative 2</t>
  </si>
  <si>
    <t xml:space="preserve"> Dams / Dikes</t>
  </si>
  <si>
    <t>Max Height (ft)</t>
  </si>
  <si>
    <t>Length (ft)</t>
  </si>
  <si>
    <t>Max Height (ft)2</t>
  </si>
  <si>
    <t>Length (ft)3</t>
  </si>
  <si>
    <t xml:space="preserve">Sites Dam </t>
  </si>
  <si>
    <t>Golden Gate Dam</t>
  </si>
  <si>
    <t>Saddle Dam 1</t>
  </si>
  <si>
    <t>Saddle Dam 2</t>
  </si>
  <si>
    <t>Saddle Dam 3</t>
  </si>
  <si>
    <t>Saddle Dam 5</t>
  </si>
  <si>
    <t>Saddle Dam 6</t>
  </si>
  <si>
    <t>Saddle Dam 8A</t>
  </si>
  <si>
    <t>Saddle Dam 8B</t>
  </si>
  <si>
    <t>Saddle Dike 1</t>
  </si>
  <si>
    <t>Saddle Dike 2</t>
  </si>
  <si>
    <t>Saddle Dike 3</t>
  </si>
  <si>
    <t xml:space="preserve">Pump Facility </t>
  </si>
  <si>
    <t>Design Flow Rate (cfs)</t>
  </si>
  <si>
    <t>Motor Size (horsepower)</t>
  </si>
  <si>
    <t>Number of Pumping Units</t>
  </si>
  <si>
    <t>Total Horsepower</t>
  </si>
  <si>
    <t>Electrical Generation Capacity</t>
  </si>
  <si>
    <t>13 (12 duty, 1 standby)</t>
  </si>
  <si>
    <t>Fixed versus Adjustable Speed Pumps and Motors TM_Final.pdf (sharepoint.com)</t>
  </si>
  <si>
    <t>34.5 MW (one 20 MW and one 14.5 MW)</t>
  </si>
  <si>
    <t>Numbers confirmed from Feasibility Report Appendices</t>
  </si>
  <si>
    <t>Red Bluff Pumping Plant (RBPP)</t>
  </si>
  <si>
    <t>Grand Total</t>
  </si>
  <si>
    <t>28</t>
  </si>
  <si>
    <t>69</t>
  </si>
  <si>
    <t>New Buildings</t>
  </si>
  <si>
    <r>
      <rPr>
        <b/>
        <sz val="12"/>
        <color theme="1"/>
        <rFont val="Calibri"/>
        <family val="2"/>
        <scheme val="minor"/>
      </rPr>
      <t>Location</t>
    </r>
    <r>
      <rPr>
        <sz val="12"/>
        <color theme="1"/>
        <rFont val="Calibri"/>
        <family val="2"/>
        <scheme val="minor"/>
      </rPr>
      <t xml:space="preserve"> </t>
    </r>
  </si>
  <si>
    <t>Size (square feet)</t>
  </si>
  <si>
    <t>Administration and Operations</t>
  </si>
  <si>
    <t>located along gravel access road to the Funks PGP on approximately 0.15 acre</t>
  </si>
  <si>
    <t xml:space="preserve">Maintenance and Storage </t>
  </si>
  <si>
    <t>Pump Station Building</t>
  </si>
  <si>
    <t>One each at Funks PGP and TRR PGP</t>
  </si>
  <si>
    <t>(2) Turbine Generator (underground vault)</t>
  </si>
  <si>
    <t>3,300(2) = 6,600</t>
  </si>
  <si>
    <t>Henry Luu</t>
  </si>
  <si>
    <t xml:space="preserve">(2) Energy Dissipating </t>
  </si>
  <si>
    <t>1,600(2) = 3,200</t>
  </si>
  <si>
    <t xml:space="preserve">Area (acres) </t>
  </si>
  <si>
    <t xml:space="preserve">Location </t>
  </si>
  <si>
    <t>Peninsula Hills Recreation Area</t>
  </si>
  <si>
    <t xml:space="preserve">Northwest Shore of the Sites Reservoir </t>
  </si>
  <si>
    <t>Stone Corral Creek Recreation Area</t>
  </si>
  <si>
    <t xml:space="preserve">Eastern Shore of the Sites Reservoir </t>
  </si>
  <si>
    <t>Day-Use Boat Ramp and Parking Areas</t>
  </si>
  <si>
    <t xml:space="preserve">Western Side of Reservoir </t>
  </si>
  <si>
    <t>Facilities</t>
  </si>
  <si>
    <t xml:space="preserve">Quantity </t>
  </si>
  <si>
    <t xml:space="preserve">Pipelines </t>
  </si>
  <si>
    <t xml:space="preserve">23 Miles </t>
  </si>
  <si>
    <t xml:space="preserve">Improved Roads </t>
  </si>
  <si>
    <t xml:space="preserve">19.5 Miles </t>
  </si>
  <si>
    <t>New Roads</t>
  </si>
  <si>
    <t xml:space="preserve">20.2 Miles </t>
  </si>
  <si>
    <t>Existing Conveyance Facilities</t>
  </si>
  <si>
    <t xml:space="preserve">161.5 Miles </t>
  </si>
  <si>
    <t xml:space="preserve">New Reservoirs </t>
  </si>
  <si>
    <t>1,500,000 Acre Feet
(Sites Reservoir)
600 Acre Feet (TRR)</t>
  </si>
  <si>
    <t>Existing Reservoirs</t>
  </si>
  <si>
    <t>2,250 Acre Feet
(Funks Reservoir)</t>
  </si>
  <si>
    <t>Dams and Dikes</t>
  </si>
  <si>
    <t>Length:11,343 Ft 
Height: 1,012 Ft</t>
  </si>
  <si>
    <t>Pumps</t>
  </si>
  <si>
    <t>17,600 Horsepower</t>
  </si>
  <si>
    <t xml:space="preserve">20,600 Square Feet </t>
  </si>
  <si>
    <t>Recreation Areas</t>
  </si>
  <si>
    <t>TRR Pumping and Generating Plant (PGP)</t>
  </si>
  <si>
    <r>
      <rPr>
        <sz val="11"/>
        <color rgb="FF000000"/>
        <rFont val="Calibri"/>
        <family val="2"/>
      </rPr>
      <t>Fu</t>
    </r>
    <r>
      <rPr>
        <sz val="11"/>
        <rFont val="Calibri"/>
        <family val="2"/>
      </rPr>
      <t>nks Pumping and Generating Plant (PGP)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</si>
</sst>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8" fillId="0" borderId="0" xfId="1" applyFont="1" applyAlignment="1">
      <alignment wrapText="1"/>
    </xf>
    <xf numFmtId="0" fontId="8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" fontId="0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99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vertAlign val="baseline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outline val="0"/>
        <shadow val="0"/>
        <u val="none"/>
        <vertAlign val="baseline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Dam/Dike</a:t>
            </a:r>
            <a:r>
              <a:rPr lang="en-US" baseline="0"/>
              <a:t> Height and Length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 and Dikes'!$B$2</c:f>
              <c:strCache>
                <c:ptCount val="1"/>
                <c:pt idx="0">
                  <c:v>Max Height (ft)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'Dams and Dikes'!$A$3:$A$14</c:f>
              <c:strCache>
                <c:ptCount val="12"/>
                <c:pt idx="0">
                  <c:v>Sites Dam </c:v>
                </c:pt>
                <c:pt idx="1">
                  <c:v>Golden Gate Dam</c:v>
                </c:pt>
                <c:pt idx="2">
                  <c:v>Saddle Dam 1</c:v>
                </c:pt>
                <c:pt idx="3">
                  <c:v>Saddle Dam 2</c:v>
                </c:pt>
                <c:pt idx="4">
                  <c:v>Saddle Dam 3</c:v>
                </c:pt>
                <c:pt idx="5">
                  <c:v>Saddle Dam 5</c:v>
                </c:pt>
                <c:pt idx="6">
                  <c:v>Saddle Dam 6</c:v>
                </c:pt>
                <c:pt idx="7">
                  <c:v>Saddle Dam 8A</c:v>
                </c:pt>
                <c:pt idx="8">
                  <c:v>Saddle Dam 8B</c:v>
                </c:pt>
                <c:pt idx="9">
                  <c:v>Saddle Dike 1</c:v>
                </c:pt>
                <c:pt idx="10">
                  <c:v>Saddle Dike 2</c:v>
                </c:pt>
                <c:pt idx="11">
                  <c:v>Saddle Dike 3</c:v>
                </c:pt>
              </c:strCache>
            </c:strRef>
          </c:cat>
          <c:val>
            <c:numRef>
              <c:f>'Dams and Dikes'!$B$3:$B$14</c:f>
              <c:numCache>
                <c:formatCode>General</c:formatCode>
                <c:ptCount val="12"/>
                <c:pt idx="0">
                  <c:v>267</c:v>
                </c:pt>
                <c:pt idx="1">
                  <c:v>287</c:v>
                </c:pt>
                <c:pt idx="2">
                  <c:v>27</c:v>
                </c:pt>
                <c:pt idx="3">
                  <c:v>57</c:v>
                </c:pt>
                <c:pt idx="4">
                  <c:v>107</c:v>
                </c:pt>
                <c:pt idx="5">
                  <c:v>77</c:v>
                </c:pt>
                <c:pt idx="6">
                  <c:v>47</c:v>
                </c:pt>
                <c:pt idx="7">
                  <c:v>82</c:v>
                </c:pt>
                <c:pt idx="8">
                  <c:v>37</c:v>
                </c:pt>
                <c:pt idx="9">
                  <c:v>12</c:v>
                </c:pt>
                <c:pt idx="10">
                  <c:v>12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9-407F-A341-4F7E8EBB8D35}"/>
            </c:ext>
          </c:extLst>
        </c:ser>
        <c:ser>
          <c:idx val="1"/>
          <c:order val="1"/>
          <c:tx>
            <c:strRef>
              <c:f>'Dams and Dikes'!$C$2</c:f>
              <c:strCache>
                <c:ptCount val="1"/>
                <c:pt idx="0">
                  <c:v>Length (ft)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'Dams and Dikes'!$A$3:$A$14</c:f>
              <c:strCache>
                <c:ptCount val="12"/>
                <c:pt idx="0">
                  <c:v>Sites Dam </c:v>
                </c:pt>
                <c:pt idx="1">
                  <c:v>Golden Gate Dam</c:v>
                </c:pt>
                <c:pt idx="2">
                  <c:v>Saddle Dam 1</c:v>
                </c:pt>
                <c:pt idx="3">
                  <c:v>Saddle Dam 2</c:v>
                </c:pt>
                <c:pt idx="4">
                  <c:v>Saddle Dam 3</c:v>
                </c:pt>
                <c:pt idx="5">
                  <c:v>Saddle Dam 5</c:v>
                </c:pt>
                <c:pt idx="6">
                  <c:v>Saddle Dam 6</c:v>
                </c:pt>
                <c:pt idx="7">
                  <c:v>Saddle Dam 8A</c:v>
                </c:pt>
                <c:pt idx="8">
                  <c:v>Saddle Dam 8B</c:v>
                </c:pt>
                <c:pt idx="9">
                  <c:v>Saddle Dike 1</c:v>
                </c:pt>
                <c:pt idx="10">
                  <c:v>Saddle Dike 2</c:v>
                </c:pt>
                <c:pt idx="11">
                  <c:v>Saddle Dike 3</c:v>
                </c:pt>
              </c:strCache>
            </c:strRef>
          </c:cat>
          <c:val>
            <c:numRef>
              <c:f>'Dams and Dikes'!$C$3:$C$14</c:f>
              <c:numCache>
                <c:formatCode>#,##0</c:formatCode>
                <c:ptCount val="12"/>
                <c:pt idx="0" formatCode="General">
                  <c:v>781</c:v>
                </c:pt>
                <c:pt idx="1">
                  <c:v>2221</c:v>
                </c:pt>
                <c:pt idx="2" formatCode="General">
                  <c:v>318</c:v>
                </c:pt>
                <c:pt idx="3" formatCode="General">
                  <c:v>250</c:v>
                </c:pt>
                <c:pt idx="4">
                  <c:v>3422</c:v>
                </c:pt>
                <c:pt idx="5">
                  <c:v>1894</c:v>
                </c:pt>
                <c:pt idx="6" formatCode="General">
                  <c:v>362</c:v>
                </c:pt>
                <c:pt idx="7">
                  <c:v>1300</c:v>
                </c:pt>
                <c:pt idx="8" formatCode="General">
                  <c:v>475</c:v>
                </c:pt>
                <c:pt idx="9" formatCode="General">
                  <c:v>122</c:v>
                </c:pt>
                <c:pt idx="10" formatCode="General">
                  <c:v>198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9-407F-A341-4F7E8EBB8D35}"/>
            </c:ext>
          </c:extLst>
        </c:ser>
        <c:ser>
          <c:idx val="2"/>
          <c:order val="2"/>
          <c:tx>
            <c:strRef>
              <c:f>'Dams and Dikes'!$D$2</c:f>
              <c:strCache>
                <c:ptCount val="1"/>
                <c:pt idx="0">
                  <c:v>Max Height (ft)2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'Dams and Dikes'!$A$3:$A$14</c:f>
              <c:strCache>
                <c:ptCount val="12"/>
                <c:pt idx="0">
                  <c:v>Sites Dam </c:v>
                </c:pt>
                <c:pt idx="1">
                  <c:v>Golden Gate Dam</c:v>
                </c:pt>
                <c:pt idx="2">
                  <c:v>Saddle Dam 1</c:v>
                </c:pt>
                <c:pt idx="3">
                  <c:v>Saddle Dam 2</c:v>
                </c:pt>
                <c:pt idx="4">
                  <c:v>Saddle Dam 3</c:v>
                </c:pt>
                <c:pt idx="5">
                  <c:v>Saddle Dam 5</c:v>
                </c:pt>
                <c:pt idx="6">
                  <c:v>Saddle Dam 6</c:v>
                </c:pt>
                <c:pt idx="7">
                  <c:v>Saddle Dam 8A</c:v>
                </c:pt>
                <c:pt idx="8">
                  <c:v>Saddle Dam 8B</c:v>
                </c:pt>
                <c:pt idx="9">
                  <c:v>Saddle Dike 1</c:v>
                </c:pt>
                <c:pt idx="10">
                  <c:v>Saddle Dike 2</c:v>
                </c:pt>
                <c:pt idx="11">
                  <c:v>Saddle Dike 3</c:v>
                </c:pt>
              </c:strCache>
            </c:strRef>
          </c:cat>
          <c:val>
            <c:numRef>
              <c:f>'Dams and Dikes'!$D$3:$D$14</c:f>
              <c:numCache>
                <c:formatCode>General</c:formatCode>
                <c:ptCount val="12"/>
                <c:pt idx="0">
                  <c:v>250</c:v>
                </c:pt>
                <c:pt idx="1">
                  <c:v>270</c:v>
                </c:pt>
                <c:pt idx="2">
                  <c:v>0</c:v>
                </c:pt>
                <c:pt idx="3">
                  <c:v>0</c:v>
                </c:pt>
                <c:pt idx="4">
                  <c:v>90</c:v>
                </c:pt>
                <c:pt idx="5">
                  <c:v>60</c:v>
                </c:pt>
                <c:pt idx="6">
                  <c:v>0</c:v>
                </c:pt>
                <c:pt idx="7">
                  <c:v>62</c:v>
                </c:pt>
                <c:pt idx="8">
                  <c:v>20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9-407F-A341-4F7E8EBB8D35}"/>
            </c:ext>
          </c:extLst>
        </c:ser>
        <c:ser>
          <c:idx val="3"/>
          <c:order val="3"/>
          <c:tx>
            <c:strRef>
              <c:f>'Dams and Dikes'!$E$2</c:f>
              <c:strCache>
                <c:ptCount val="1"/>
                <c:pt idx="0">
                  <c:v>Length (ft)3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'Dams and Dikes'!$A$3:$A$14</c:f>
              <c:strCache>
                <c:ptCount val="12"/>
                <c:pt idx="0">
                  <c:v>Sites Dam </c:v>
                </c:pt>
                <c:pt idx="1">
                  <c:v>Golden Gate Dam</c:v>
                </c:pt>
                <c:pt idx="2">
                  <c:v>Saddle Dam 1</c:v>
                </c:pt>
                <c:pt idx="3">
                  <c:v>Saddle Dam 2</c:v>
                </c:pt>
                <c:pt idx="4">
                  <c:v>Saddle Dam 3</c:v>
                </c:pt>
                <c:pt idx="5">
                  <c:v>Saddle Dam 5</c:v>
                </c:pt>
                <c:pt idx="6">
                  <c:v>Saddle Dam 6</c:v>
                </c:pt>
                <c:pt idx="7">
                  <c:v>Saddle Dam 8A</c:v>
                </c:pt>
                <c:pt idx="8">
                  <c:v>Saddle Dam 8B</c:v>
                </c:pt>
                <c:pt idx="9">
                  <c:v>Saddle Dike 1</c:v>
                </c:pt>
                <c:pt idx="10">
                  <c:v>Saddle Dike 2</c:v>
                </c:pt>
                <c:pt idx="11">
                  <c:v>Saddle Dike 3</c:v>
                </c:pt>
              </c:strCache>
            </c:strRef>
          </c:cat>
          <c:val>
            <c:numRef>
              <c:f>'Dams and Dikes'!$E$3:$E$14</c:f>
              <c:numCache>
                <c:formatCode>#,##0</c:formatCode>
                <c:ptCount val="12"/>
                <c:pt idx="0" formatCode="General">
                  <c:v>729</c:v>
                </c:pt>
                <c:pt idx="1">
                  <c:v>2063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2677</c:v>
                </c:pt>
                <c:pt idx="5">
                  <c:v>1747</c:v>
                </c:pt>
                <c:pt idx="6" formatCode="General">
                  <c:v>0</c:v>
                </c:pt>
                <c:pt idx="7">
                  <c:v>1140</c:v>
                </c:pt>
                <c:pt idx="8" formatCode="General">
                  <c:v>277</c:v>
                </c:pt>
                <c:pt idx="9" formatCode="General">
                  <c:v>148</c:v>
                </c:pt>
                <c:pt idx="10" formatCode="General">
                  <c:v>79</c:v>
                </c:pt>
                <c:pt idx="11" formatCode="General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9-407F-A341-4F7E8EBB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7920879"/>
        <c:axId val="1857921295"/>
      </c:barChart>
      <c:catAx>
        <c:axId val="185792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21295"/>
        <c:crosses val="autoZero"/>
        <c:auto val="1"/>
        <c:lblAlgn val="ctr"/>
        <c:lblOffset val="100"/>
        <c:noMultiLvlLbl val="0"/>
      </c:catAx>
      <c:valAx>
        <c:axId val="185792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92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15230582808166"/>
          <c:y val="0.91087218067655829"/>
          <c:w val="0.65191879240901329"/>
          <c:h val="6.2183733821098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3</xdr:row>
      <xdr:rowOff>173036</xdr:rowOff>
    </xdr:from>
    <xdr:to>
      <xdr:col>16</xdr:col>
      <xdr:colOff>19049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310CDE-8082-425B-9BAE-1A7AC6800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9F9B5F-26E3-48A6-BAB5-CF4E3E5255A5}" name="Table4" displayName="Table4" ref="A1:D9" totalsRowCount="1" headerRowDxfId="98" dataDxfId="97" totalsRowDxfId="96">
  <autoFilter ref="A1:D8" xr:uid="{BD9F9B5F-26E3-48A6-BAB5-CF4E3E5255A5}"/>
  <tableColumns count="4">
    <tableColumn id="1" xr3:uid="{B659E3FC-CD5B-485C-8B4C-FE8F1495BA6E}" name="Name " totalsRowLabel="Sum" dataDxfId="95" totalsRowDxfId="10"/>
    <tableColumn id="2" xr3:uid="{479F140D-2E0D-48FC-B427-8756C039AED3}" name="Diameter (ft)" dataDxfId="94" totalsRowDxfId="9"/>
    <tableColumn id="4" xr3:uid="{37B86A8F-47F1-4210-8B67-5A36883D3201}" name="Conveyance Capacity (cfs)" dataDxfId="93" totalsRowDxfId="8"/>
    <tableColumn id="3" xr3:uid="{C729BDB3-E44E-4178-94F6-686FD2BA377C}" name="Sum of Total Length (Miles)" totalsRowFunction="sum" dataDxfId="92" totalsRow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34D330-6F70-4B86-A8D8-094E3BE6C945}" name="Table1" displayName="Table1" ref="B1:G20" totalsRowCount="1" headerRowDxfId="91" dataDxfId="89" totalsRowDxfId="87" headerRowBorderDxfId="90" tableBorderDxfId="88" totalsRowBorderDxfId="86">
  <autoFilter ref="B1:G19" xr:uid="{2734D330-6F70-4B86-A8D8-094E3BE6C945}"/>
  <tableColumns count="6">
    <tableColumn id="1" xr3:uid="{D734797C-11F9-4221-BAF3-5CC08A271A72}" name="Colusa County " dataDxfId="85" totalsRowDxfId="84"/>
    <tableColumn id="2" xr3:uid="{CBA325CF-E492-4304-9FBF-637724464FE0}" name="Glenn County" dataDxfId="83" totalsRowDxfId="82"/>
    <tableColumn id="3" xr3:uid="{F72B63DE-B9BE-4B3B-B787-7E7E15FA6DA4}" name="Current Length (miles)" totalsRowFunction="sum" dataDxfId="81" totalsRowDxfId="80"/>
    <tableColumn id="4" xr3:uid="{6685F919-701B-4853-95AB-E8B37C720272}" name="Improved Length (miles)" totalsRowFunction="sum" dataDxfId="79" totalsRowDxfId="78"/>
    <tableColumn id="5" xr3:uid="{87DF2092-BED9-4460-8B97-CA370BAFE46A}" name="Improvements " dataDxfId="77" totalsRowDxfId="76"/>
    <tableColumn id="6" xr3:uid="{65C61438-B264-47D7-9296-D06E22754808}" name="Sources" dataDxfId="75" totalsRowDxfId="7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40C420-ABF8-455D-B43C-15E3FFBBD9AA}" name="Table5" displayName="Table5" ref="A1:D6" totalsRowCount="1" headerRowDxfId="73" dataDxfId="72">
  <autoFilter ref="A1:D5" xr:uid="{6140C420-ABF8-455D-B43C-15E3FFBBD9AA}"/>
  <tableColumns count="4">
    <tableColumn id="1" xr3:uid="{C6D5A6C1-466C-4F5D-9E2A-4151F9B5E93B}" name="Name" totalsRowLabel="Sum" dataDxfId="71" totalsRowDxfId="70"/>
    <tableColumn id="2" xr3:uid="{4645355A-69F6-4259-90B1-75E429E81C1E}" name="Column1" totalsRowFunction="sum" dataDxfId="69" totalsRowDxfId="68"/>
    <tableColumn id="3" xr3:uid="{E7EF5B6B-ECF4-48AD-8CC0-8D3613EA320A}" name="Sum of Total Length (miles)" totalsRowFunction="sum" dataDxfId="67" totalsRowDxfId="66"/>
    <tableColumn id="4" xr3:uid="{9146BEFB-381A-43B7-9A48-14ECBA2A1D9C}" name="Source" dataDxfId="65" totalsRowDxfId="6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8C90DB-45F2-4026-9D02-D772AA8A94F2}" name="Table8" displayName="Table8" ref="A1:C5" totalsRowCount="1" headerRowDxfId="63" dataDxfId="62" totalsRowDxfId="61">
  <autoFilter ref="A1:C4" xr:uid="{F28C90DB-45F2-4026-9D02-D772AA8A94F2}"/>
  <tableColumns count="3">
    <tableColumn id="1" xr3:uid="{0B82A8C2-1571-459F-B9F0-4E395CA87229}" name="Reservoirs " totalsRowLabel="Grand Total " dataDxfId="60" totalsRowDxfId="59"/>
    <tableColumn id="2" xr3:uid="{AFCCE9B1-1519-4F6B-B7D4-47D522C2974D}" name="Acres " totalsRowFunction="sum" dataDxfId="58" totalsRowDxfId="57"/>
    <tableColumn id="3" xr3:uid="{7998ACDF-728F-4671-8C96-142C7563400C}" name="Water Storage (af)" totalsRowLabel="1,502,850" dataDxfId="56" totalsRow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02D01C-9842-4D10-9317-C7C2D0F3CFCE}" name="Table3" displayName="Table3" ref="A2:F15" totalsRowCount="1" headerRowDxfId="54" dataDxfId="53">
  <autoFilter ref="A2:F14" xr:uid="{BC02D01C-9842-4D10-9317-C7C2D0F3CFCE}"/>
  <tableColumns count="6">
    <tableColumn id="1" xr3:uid="{403C6705-1C4F-4E4A-B7CA-4F32DCFC87AC}" name=" Dams / Dikes" totalsRowLabel="Sum" dataDxfId="52" totalsRowDxfId="51"/>
    <tableColumn id="2" xr3:uid="{95A02D7F-5060-4869-A143-091B9F8DDC5F}" name="Max Height (ft)" totalsRowFunction="sum" dataDxfId="50" totalsRowDxfId="49"/>
    <tableColumn id="3" xr3:uid="{2BE0C47C-330D-458F-A512-AD7173A1AE37}" name="Length (ft)" totalsRowFunction="sum" dataDxfId="48" totalsRowDxfId="47"/>
    <tableColumn id="4" xr3:uid="{DE0F0AE0-6E54-48D5-8E0E-125EE8B3971D}" name="Max Height (ft)2" totalsRowFunction="sum" dataDxfId="46" totalsRowDxfId="45"/>
    <tableColumn id="5" xr3:uid="{E8247F41-5BD2-432B-A92C-EF403582241A}" name="Length (ft)3" totalsRowFunction="sum" dataDxfId="44" totalsRowDxfId="43"/>
    <tableColumn id="7" xr3:uid="{9276F7A8-63B4-469B-9721-35B778636A07}" name="Sources" dataDxfId="42" totalsRowDxfId="41" dataCellStyle="Norm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3E55FD4-BD76-4B91-BB06-31E290030111}" name="Table7" displayName="Table7" ref="A1:G5" totalsRowCount="1" headerRowDxfId="40" dataDxfId="39" totalsRowDxfId="38">
  <autoFilter ref="A1:G4" xr:uid="{43E55FD4-BD76-4B91-BB06-31E290030111}"/>
  <tableColumns count="7">
    <tableColumn id="1" xr3:uid="{04778CB4-EA58-4AB7-94F1-44533E4F06A2}" name="Pump Facility " totalsRowLabel="Grand Total" dataDxfId="37" totalsRowDxfId="6"/>
    <tableColumn id="5" xr3:uid="{41BD2310-C4B1-4283-AED3-5F62D3FDE7F4}" name="Design Flow Rate (cfs)" totalsRowFunction="sum" dataDxfId="36" totalsRowDxfId="5"/>
    <tableColumn id="2" xr3:uid="{344469E9-6E4E-476B-B725-D404179C2C4A}" name="Motor Size (horsepower)" totalsRowFunction="sum" dataDxfId="35" totalsRowDxfId="4"/>
    <tableColumn id="3" xr3:uid="{ACC7FFC5-CD09-47BC-94C1-6CFD5ECC521C}" name="Number of Pumping Units" totalsRowLabel="28" dataDxfId="34" totalsRowDxfId="3"/>
    <tableColumn id="4" xr3:uid="{25F3DAA8-5756-4CF2-894F-FFD4FBF4312F}" name="Sources" dataDxfId="33" totalsRowDxfId="2"/>
    <tableColumn id="6" xr3:uid="{53BDEC60-3109-49CA-89F4-5E2AA9FEDC4C}" name="Total Horsepower" totalsRowFunction="sum" dataDxfId="32" totalsRowDxfId="1"/>
    <tableColumn id="7" xr3:uid="{CD39B969-ECC6-4057-92A6-D2C70EB96C02}" name="Electrical Generation Capacity" totalsRowLabel="69" dataDxfId="31" totalsRow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462AFE4-588F-4A7C-9C0E-85CB8F0C989B}" name="Table6" displayName="Table6" ref="B1:E7" totalsRowCount="1" headerRowDxfId="30" dataDxfId="29" totalsRowDxfId="28">
  <autoFilter ref="B1:E6" xr:uid="{5462AFE4-588F-4A7C-9C0E-85CB8F0C989B}"/>
  <tableColumns count="4">
    <tableColumn id="1" xr3:uid="{3B4F0C73-2BF6-4776-A5B7-4F5EB9D6B042}" name="New Buildings" dataDxfId="27" totalsRowDxfId="26"/>
    <tableColumn id="2" xr3:uid="{240C3259-4DF3-4C6A-A562-3614825959FB}" name="Location " dataDxfId="25" totalsRowDxfId="24"/>
    <tableColumn id="3" xr3:uid="{D09A7836-8BD8-4D33-B9F7-0AF179544943}" name="Size (square feet)" totalsRowFunction="sum" dataDxfId="23" totalsRowDxfId="22"/>
    <tableColumn id="4" xr3:uid="{972F6DB5-D52E-44A3-98DB-2B935C8F2801}" name="Source" dataDxfId="21" totalsRowDxfId="2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DA31E9-BA91-489A-830E-1C7DA98D649F}" name="Table9" displayName="Table9" ref="A1:D4" totalsRowShown="0" headerRowDxfId="19" dataDxfId="18">
  <autoFilter ref="A1:D4" xr:uid="{89DA31E9-BA91-489A-830E-1C7DA98D649F}"/>
  <tableColumns count="4">
    <tableColumn id="1" xr3:uid="{CD530661-F185-4AA7-8A87-756888BBAE26}" name="Name" dataDxfId="17"/>
    <tableColumn id="4" xr3:uid="{0B0DC413-C5E5-4FD3-9376-D42AC05588D9}" name="Area (acres) " dataDxfId="16"/>
    <tableColumn id="2" xr3:uid="{6D13C566-0880-45AA-8277-ED79993934DE}" name="Location " dataDxfId="15"/>
    <tableColumn id="3" xr3:uid="{0BA28C55-182D-4A28-B8D4-B2A4ED60C4BB}" name="Sources" dataDxfId="1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4F88B00-10FC-40C9-9BDE-77EF816F6345}" name="Table10" displayName="Table10" ref="A1:B11" totalsRowShown="0" tableBorderDxfId="13">
  <autoFilter ref="A1:B11" xr:uid="{04F88B00-10FC-40C9-9BDE-77EF816F6345}"/>
  <tableColumns count="2">
    <tableColumn id="1" xr3:uid="{13487F5C-EDE3-4851-85DC-31597AFF4E57}" name="Facilities" dataDxfId="12"/>
    <tableColumn id="2" xr3:uid="{458F4610-539E-4897-A82D-47556E4E04C6}" name="Quantity 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3hm5en24txyp2e4cxyxaklbs-wpengine.netdna-ssl.com/wp-content/uploads/2021/11/RDEIR-SDEIS-Ch02-Project-Description-1.pdf" TargetMode="External"/><Relationship Id="rId13" Type="http://schemas.openxmlformats.org/officeDocument/2006/relationships/hyperlink" Target="https://3hm5en24txyp2e4cxyxaklbs-wpengine.netdna-ssl.com/wp-content/uploads/2021/11/RDEIR-SDEIS-Ch02-Project-Description-1.pdf" TargetMode="External"/><Relationship Id="rId18" Type="http://schemas.openxmlformats.org/officeDocument/2006/relationships/hyperlink" Target="https://3hm5en24txyp2e4cxyxaklbs-wpengine.netdna-ssl.com/wp-content/uploads/2021/11/RDEIR-SDEIS-Ch02-Project-Description-1.pdf" TargetMode="External"/><Relationship Id="rId3" Type="http://schemas.openxmlformats.org/officeDocument/2006/relationships/hyperlink" Target="https://3hm5en24txyp2e4cxyxaklbs-wpengine.netdna-ssl.com/wp-content/uploads/2021/11/RDEIR-SDEIS-Ch02-Project-Description-1.pdf" TargetMode="External"/><Relationship Id="rId7" Type="http://schemas.openxmlformats.org/officeDocument/2006/relationships/hyperlink" Target="https://3hm5en24txyp2e4cxyxaklbs-wpengine.netdna-ssl.com/wp-content/uploads/2021/11/RDEIR-SDEIS-Ch02-Project-Description-1.pdf" TargetMode="External"/><Relationship Id="rId12" Type="http://schemas.openxmlformats.org/officeDocument/2006/relationships/hyperlink" Target="https://3hm5en24txyp2e4cxyxaklbs-wpengine.netdna-ssl.com/wp-content/uploads/2021/11/RDEIR-SDEIS-Ch02-Project-Description-1.pdf" TargetMode="External"/><Relationship Id="rId17" Type="http://schemas.openxmlformats.org/officeDocument/2006/relationships/hyperlink" Target="https://3hm5en24txyp2e4cxyxaklbs-wpengine.netdna-ssl.com/wp-content/uploads/2021/11/RDEIR-SDEIS-Ch02-Project-Description-1.pdf" TargetMode="External"/><Relationship Id="rId2" Type="http://schemas.openxmlformats.org/officeDocument/2006/relationships/hyperlink" Target="https://3hm5en24txyp2e4cxyxaklbs-wpengine.netdna-ssl.com/wp-content/uploads/2021/11/RDEIR-SDEIS-Ch02-Project-Description-1.pdf" TargetMode="External"/><Relationship Id="rId16" Type="http://schemas.openxmlformats.org/officeDocument/2006/relationships/hyperlink" Target="https://3hm5en24txyp2e4cxyxaklbs-wpengine.netdna-ssl.com/wp-content/uploads/2021/11/RDEIR-SDEIS-Ch02-Project-Description-1.pdf" TargetMode="External"/><Relationship Id="rId20" Type="http://schemas.openxmlformats.org/officeDocument/2006/relationships/table" Target="../tables/table2.xm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6" Type="http://schemas.openxmlformats.org/officeDocument/2006/relationships/hyperlink" Target="https://3hm5en24txyp2e4cxyxaklbs-wpengine.netdna-ssl.com/wp-content/uploads/2021/11/RDEIR-SDEIS-Ch02-Project-Description-1.pdf" TargetMode="External"/><Relationship Id="rId1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hyperlink" Target="https://3hm5en24txyp2e4cxyxaklbs-wpengine.netdna-ssl.com/wp-content/uploads/2021/11/RDEIR-SDEIS-Ch02-Project-Description-1.pdf" TargetMode="External"/><Relationship Id="rId15" Type="http://schemas.openxmlformats.org/officeDocument/2006/relationships/hyperlink" Target="https://3hm5en24txyp2e4cxyxaklbs-wpengine.netdna-ssl.com/wp-content/uploads/2021/11/RDEIR-SDEIS-Ch02-Project-Description-1.pdf" TargetMode="External"/><Relationship Id="rId10" Type="http://schemas.openxmlformats.org/officeDocument/2006/relationships/hyperlink" Target="https://3hm5en24txyp2e4cxyxaklbs-wpengine.netdna-ssl.com/wp-content/uploads/2021/11/RDEIR-SDEIS-Ch02-Project-Description-1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3hm5en24txyp2e4cxyxaklbs-wpengine.netdna-ssl.com/wp-content/uploads/2021/11/RDEIR-SDEIS-Ch02-Project-Description-1.pdf" TargetMode="External"/><Relationship Id="rId9" Type="http://schemas.openxmlformats.org/officeDocument/2006/relationships/hyperlink" Target="https://3hm5en24txyp2e4cxyxaklbs-wpengine.netdna-ssl.com/wp-content/uploads/2021/11/RDEIR-SDEIS-Ch02-Project-Description-1.pdf" TargetMode="External"/><Relationship Id="rId14" Type="http://schemas.openxmlformats.org/officeDocument/2006/relationships/hyperlink" Target="https://3hm5en24txyp2e4cxyxaklbs-wpengine.netdna-ssl.com/wp-content/uploads/2021/11/RDEIR-SDEIS-Ch02-Project-Description-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3hm5en24txyp2e4cxyxaklbs-wpengine.netdna-ssl.com/wp-content/uploads/2021/11/RDEIR-SDEIS-Ch02-Project-Description-1.pdf" TargetMode="External"/><Relationship Id="rId2" Type="http://schemas.openxmlformats.org/officeDocument/2006/relationships/hyperlink" Target="https://3hm5en24txyp2e4cxyxaklbs-wpengine.netdna-ssl.com/wp-content/uploads/2021/11/RDEIR-SDEIS-Ch02-Project-Description-1.pdf" TargetMode="Externa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table" Target="../tables/table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3hm5en24txyp2e4cxyxaklbs-wpengine.netdna-ssl.com/wp-content/uploads/2021/11/RDEIR-SDEIS-Ch02-Project-Description-1.pdf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3hm5en24txyp2e4cxyxaklbs-wpengine.netdna-ssl.com/wp-content/uploads/2021/11/RDEIR-SDEIS-Ch02-Project-Description-1.pdf" TargetMode="External"/><Relationship Id="rId7" Type="http://schemas.openxmlformats.org/officeDocument/2006/relationships/hyperlink" Target="https://3hm5en24txyp2e4cxyxaklbs-wpengine.netdna-ssl.com/wp-content/uploads/2021/11/RDEIR-SDEIS-Ch02-Project-Description-1.pdf" TargetMode="External"/><Relationship Id="rId12" Type="http://schemas.openxmlformats.org/officeDocument/2006/relationships/hyperlink" Target="https://3hm5en24txyp2e4cxyxaklbs-wpengine.netdna-ssl.com/wp-content/uploads/2021/11/RDEIR-SDEIS-Ch02-Project-Description-1.pdf" TargetMode="External"/><Relationship Id="rId2" Type="http://schemas.openxmlformats.org/officeDocument/2006/relationships/hyperlink" Target="https://3hm5en24txyp2e4cxyxaklbs-wpengine.netdna-ssl.com/wp-content/uploads/2021/11/RDEIR-SDEIS-Ch02-Project-Description-1.pdf" TargetMode="Externa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6" Type="http://schemas.openxmlformats.org/officeDocument/2006/relationships/hyperlink" Target="https://3hm5en24txyp2e4cxyxaklbs-wpengine.netdna-ssl.com/wp-content/uploads/2021/11/RDEIR-SDEIS-Ch02-Project-Description-1.pdf" TargetMode="External"/><Relationship Id="rId1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hyperlink" Target="https://3hm5en24txyp2e4cxyxaklbs-wpengine.netdna-ssl.com/wp-content/uploads/2021/11/RDEIR-SDEIS-Ch02-Project-Description-1.pdf" TargetMode="External"/><Relationship Id="rId15" Type="http://schemas.openxmlformats.org/officeDocument/2006/relationships/table" Target="../tables/table5.xml"/><Relationship Id="rId10" Type="http://schemas.openxmlformats.org/officeDocument/2006/relationships/hyperlink" Target="https://3hm5en24txyp2e4cxyxaklbs-wpengine.netdna-ssl.com/wp-content/uploads/2021/11/RDEIR-SDEIS-Ch02-Project-Description-1.pdf" TargetMode="External"/><Relationship Id="rId4" Type="http://schemas.openxmlformats.org/officeDocument/2006/relationships/hyperlink" Target="https://3hm5en24txyp2e4cxyxaklbs-wpengine.netdna-ssl.com/wp-content/uploads/2021/11/RDEIR-SDEIS-Ch02-Project-Description-1.pdf" TargetMode="External"/><Relationship Id="rId9" Type="http://schemas.openxmlformats.org/officeDocument/2006/relationships/hyperlink" Target="https://3hm5en24txyp2e4cxyxaklbs-wpengine.netdna-ssl.com/wp-content/uploads/2021/11/RDEIR-SDEIS-Ch02-Project-Description-1.pdf" TargetMode="External"/><Relationship Id="rId1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sreservoirproject.sharepoint.com/ProjectDescription/Reference%20Docs/WSIP%20Feasibility_August%202020_Technical%20Memorandums%20and%20Drawings/HC-Conveyance/Fixed%20versus%20Adjustable%20Speed%20Pumps%20and%20Motors%20TM_Final.pdf" TargetMode="External"/><Relationship Id="rId2" Type="http://schemas.openxmlformats.org/officeDocument/2006/relationships/hyperlink" Target="https://sitesreservoirproject.sharepoint.com/ProjectDescription/Reference%20Docs/WSIP%20Feasibility_August%202020_Technical%20Memorandums%20and%20Drawings/HC-Conveyance/Fixed%20versus%20Adjustable%20Speed%20Pumps%20and%20Motors%20TM_Final.pdf" TargetMode="Externa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table" Target="../tables/table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3hm5en24txyp2e4cxyxaklbs-wpengine.netdna-ssl.com/wp-content/uploads/2021/11/RDEIR-SDEIS-Ch02-Project-Description-1.pdf" TargetMode="External"/><Relationship Id="rId2" Type="http://schemas.openxmlformats.org/officeDocument/2006/relationships/hyperlink" Target="https://3hm5en24txyp2e4cxyxaklbs-wpengine.netdna-ssl.com/wp-content/uploads/2021/11/RDEIR-SDEIS-Ch02-Project-Description-1.pdf" TargetMode="Externa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table" Target="../tables/table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3hm5en24txyp2e4cxyxaklbs-wpengine.netdna-ssl.com/wp-content/uploads/2021/11/RDEIR-SDEIS-Ch02-Project-Description-1.pdf" TargetMode="External"/><Relationship Id="rId2" Type="http://schemas.openxmlformats.org/officeDocument/2006/relationships/hyperlink" Target="https://3hm5en24txyp2e4cxyxaklbs-wpengine.netdna-ssl.com/wp-content/uploads/2021/11/RDEIR-SDEIS-Ch02-Project-Description-1.pdf" TargetMode="External"/><Relationship Id="rId1" Type="http://schemas.openxmlformats.org/officeDocument/2006/relationships/hyperlink" Target="https://3hm5en24txyp2e4cxyxaklbs-wpengine.netdna-ssl.com/wp-content/uploads/2021/11/RDEIR-SDEIS-Ch02-Project-Description-1.pdf" TargetMode="External"/><Relationship Id="rId5" Type="http://schemas.openxmlformats.org/officeDocument/2006/relationships/table" Target="../tables/table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4BF9-F045-45A7-ADE6-9F061240A06C}">
  <dimension ref="A1:G9"/>
  <sheetViews>
    <sheetView zoomScale="99" zoomScaleNormal="150" workbookViewId="0">
      <selection activeCell="G20" sqref="G20"/>
    </sheetView>
  </sheetViews>
  <sheetFormatPr defaultColWidth="8.7265625" defaultRowHeight="14.5" x14ac:dyDescent="0.35"/>
  <cols>
    <col min="1" max="1" width="25.453125" style="4" customWidth="1"/>
    <col min="2" max="3" width="17.453125" style="4" customWidth="1"/>
    <col min="4" max="4" width="28.54296875" style="4" customWidth="1"/>
    <col min="5" max="5" width="25.54296875" style="4" customWidth="1"/>
    <col min="6" max="6" width="19.453125" style="4" customWidth="1"/>
    <col min="7" max="7" width="23.81640625" style="4" customWidth="1"/>
    <col min="8" max="8" width="11.453125" style="4" bestFit="1" customWidth="1"/>
    <col min="9" max="9" width="27" style="4" customWidth="1"/>
    <col min="10" max="11" width="8.7265625" style="4"/>
    <col min="12" max="12" width="8.81640625" style="4" bestFit="1" customWidth="1"/>
    <col min="13" max="13" width="8.7265625" style="4"/>
    <col min="14" max="14" width="11" style="4" bestFit="1" customWidth="1"/>
    <col min="15" max="16384" width="8.7265625" style="4"/>
  </cols>
  <sheetData>
    <row r="1" spans="1:7" s="6" customFormat="1" ht="3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7" ht="29.5" customHeight="1" x14ac:dyDescent="0.35">
      <c r="A2" s="4" t="s">
        <v>5</v>
      </c>
      <c r="B2" s="4">
        <v>9</v>
      </c>
      <c r="C2" s="31">
        <v>1000</v>
      </c>
      <c r="D2" s="4">
        <v>4</v>
      </c>
      <c r="E2" s="2" t="s">
        <v>6</v>
      </c>
    </row>
    <row r="3" spans="1:7" ht="29.5" customHeight="1" x14ac:dyDescent="0.35">
      <c r="A3" s="4" t="s">
        <v>7</v>
      </c>
      <c r="B3" s="4">
        <v>12</v>
      </c>
      <c r="C3" s="4">
        <v>2100</v>
      </c>
      <c r="D3" s="4">
        <v>2</v>
      </c>
      <c r="E3" s="2" t="s">
        <v>8</v>
      </c>
      <c r="F3" s="4" t="s">
        <v>9</v>
      </c>
      <c r="G3" s="32" t="s">
        <v>10</v>
      </c>
    </row>
    <row r="4" spans="1:7" ht="29.15" customHeight="1" x14ac:dyDescent="0.35">
      <c r="A4" s="4" t="s">
        <v>11</v>
      </c>
      <c r="B4" s="4">
        <v>12</v>
      </c>
      <c r="C4" s="4">
        <v>1800</v>
      </c>
      <c r="D4" s="4">
        <v>9</v>
      </c>
      <c r="E4" s="2" t="s">
        <v>8</v>
      </c>
      <c r="F4" s="4" t="s">
        <v>12</v>
      </c>
      <c r="G4" s="32" t="s">
        <v>13</v>
      </c>
    </row>
    <row r="5" spans="1:7" ht="29.5" customHeight="1" x14ac:dyDescent="0.35">
      <c r="A5" s="4" t="s">
        <v>14</v>
      </c>
      <c r="B5" s="4">
        <v>12</v>
      </c>
      <c r="C5" s="4">
        <v>1800</v>
      </c>
      <c r="D5" s="4">
        <v>5</v>
      </c>
      <c r="E5" s="2" t="s">
        <v>6</v>
      </c>
    </row>
    <row r="6" spans="1:7" ht="43.5" customHeight="1" x14ac:dyDescent="0.35">
      <c r="A6" s="4" t="s">
        <v>15</v>
      </c>
      <c r="B6" s="4">
        <v>12</v>
      </c>
      <c r="C6" s="4">
        <v>4800</v>
      </c>
      <c r="D6" s="4">
        <v>0.3</v>
      </c>
      <c r="E6" s="2" t="s">
        <v>6</v>
      </c>
      <c r="F6" s="4" t="s">
        <v>16</v>
      </c>
    </row>
    <row r="7" spans="1:7" ht="29.15" customHeight="1" x14ac:dyDescent="0.35">
      <c r="A7" s="4" t="s">
        <v>17</v>
      </c>
      <c r="B7" s="4">
        <v>1</v>
      </c>
      <c r="D7" s="4">
        <v>0.5</v>
      </c>
      <c r="E7" s="2" t="s">
        <v>6</v>
      </c>
    </row>
    <row r="8" spans="1:7" ht="50.5" customHeight="1" x14ac:dyDescent="0.35">
      <c r="A8" s="4" t="s">
        <v>18</v>
      </c>
      <c r="B8" s="4">
        <v>32</v>
      </c>
      <c r="C8" s="4">
        <v>16000</v>
      </c>
      <c r="D8" s="4">
        <v>1.2</v>
      </c>
      <c r="E8" s="2" t="s">
        <v>6</v>
      </c>
      <c r="F8" s="4" t="s">
        <v>16</v>
      </c>
    </row>
    <row r="9" spans="1:7" ht="42" customHeight="1" x14ac:dyDescent="0.35">
      <c r="A9" s="4" t="s">
        <v>19</v>
      </c>
      <c r="D9" s="4">
        <f>SUBTOTAL(109,Table4[Sum of Total Length (Miles)])</f>
        <v>22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267D-2443-4C06-B683-FB5C4F4C26DF}">
  <sheetPr>
    <pageSetUpPr fitToPage="1"/>
  </sheetPr>
  <dimension ref="A1:G20"/>
  <sheetViews>
    <sheetView topLeftCell="A6" zoomScaleNormal="100" workbookViewId="0">
      <selection activeCell="A11" sqref="A11"/>
    </sheetView>
  </sheetViews>
  <sheetFormatPr defaultColWidth="8.7265625" defaultRowHeight="14.5" x14ac:dyDescent="0.35"/>
  <cols>
    <col min="1" max="1" width="53.7265625" style="2" customWidth="1"/>
    <col min="2" max="2" width="30.7265625" style="2" customWidth="1"/>
    <col min="3" max="3" width="31.54296875" style="2" customWidth="1"/>
    <col min="4" max="4" width="35.26953125" style="2" customWidth="1"/>
    <col min="5" max="5" width="42" style="2" customWidth="1"/>
    <col min="6" max="6" width="35.453125" style="2" customWidth="1"/>
    <col min="7" max="7" width="16.81640625" style="2" customWidth="1"/>
    <col min="8" max="16384" width="8.7265625" style="2"/>
  </cols>
  <sheetData>
    <row r="1" spans="1:7" ht="21" x14ac:dyDescent="0.35">
      <c r="A1" s="14" t="s">
        <v>20</v>
      </c>
      <c r="B1" s="15" t="s">
        <v>21</v>
      </c>
      <c r="C1" s="15" t="s">
        <v>22</v>
      </c>
      <c r="D1" s="15" t="s">
        <v>23</v>
      </c>
      <c r="E1" s="15" t="s">
        <v>24</v>
      </c>
      <c r="F1" s="15" t="s">
        <v>25</v>
      </c>
      <c r="G1" s="15" t="s">
        <v>26</v>
      </c>
    </row>
    <row r="2" spans="1:7" ht="105" x14ac:dyDescent="0.35">
      <c r="A2" s="16" t="s">
        <v>27</v>
      </c>
      <c r="B2" s="11" t="s">
        <v>28</v>
      </c>
      <c r="C2" s="11" t="s">
        <v>29</v>
      </c>
      <c r="D2" s="11">
        <v>3</v>
      </c>
      <c r="E2" s="11">
        <v>3</v>
      </c>
      <c r="F2" s="17" t="s">
        <v>30</v>
      </c>
      <c r="G2" s="18" t="s">
        <v>31</v>
      </c>
    </row>
    <row r="3" spans="1:7" ht="94.5" customHeight="1" x14ac:dyDescent="0.35">
      <c r="A3" s="19" t="s">
        <v>32</v>
      </c>
      <c r="B3" s="12" t="s">
        <v>28</v>
      </c>
      <c r="C3" s="12" t="s">
        <v>29</v>
      </c>
      <c r="D3" s="12">
        <v>0.5</v>
      </c>
      <c r="E3" s="12">
        <v>0.5</v>
      </c>
      <c r="F3" s="20" t="s">
        <v>30</v>
      </c>
      <c r="G3" s="18" t="s">
        <v>31</v>
      </c>
    </row>
    <row r="4" spans="1:7" ht="96.65" customHeight="1" x14ac:dyDescent="0.35">
      <c r="A4" s="16" t="s">
        <v>33</v>
      </c>
      <c r="B4" s="11" t="s">
        <v>28</v>
      </c>
      <c r="C4" s="11" t="s">
        <v>29</v>
      </c>
      <c r="D4" s="11">
        <v>2</v>
      </c>
      <c r="E4" s="11">
        <v>2</v>
      </c>
      <c r="F4" s="17" t="s">
        <v>30</v>
      </c>
      <c r="G4" s="18" t="s">
        <v>31</v>
      </c>
    </row>
    <row r="5" spans="1:7" ht="105" x14ac:dyDescent="0.35">
      <c r="A5" s="19" t="s">
        <v>34</v>
      </c>
      <c r="B5" s="12" t="s">
        <v>28</v>
      </c>
      <c r="C5" s="20" t="s">
        <v>35</v>
      </c>
      <c r="D5" s="12">
        <v>0</v>
      </c>
      <c r="E5" s="12">
        <v>5</v>
      </c>
      <c r="F5" s="20" t="s">
        <v>36</v>
      </c>
      <c r="G5" s="18" t="s">
        <v>31</v>
      </c>
    </row>
    <row r="6" spans="1:7" ht="105" x14ac:dyDescent="0.35">
      <c r="A6" s="16" t="s">
        <v>37</v>
      </c>
      <c r="B6" s="11" t="s">
        <v>38</v>
      </c>
      <c r="C6" s="11" t="s">
        <v>28</v>
      </c>
      <c r="D6" s="11">
        <v>2</v>
      </c>
      <c r="E6" s="11">
        <v>2</v>
      </c>
      <c r="F6" s="17" t="s">
        <v>39</v>
      </c>
      <c r="G6" s="18" t="s">
        <v>31</v>
      </c>
    </row>
    <row r="7" spans="1:7" ht="105" x14ac:dyDescent="0.35">
      <c r="A7" s="19" t="s">
        <v>40</v>
      </c>
      <c r="B7" s="12" t="s">
        <v>38</v>
      </c>
      <c r="C7" s="12" t="s">
        <v>29</v>
      </c>
      <c r="D7" s="12">
        <v>8</v>
      </c>
      <c r="E7" s="12">
        <v>4</v>
      </c>
      <c r="F7" s="20" t="s">
        <v>41</v>
      </c>
      <c r="G7" s="18" t="s">
        <v>31</v>
      </c>
    </row>
    <row r="8" spans="1:7" ht="105" x14ac:dyDescent="0.35">
      <c r="A8" s="29" t="s">
        <v>42</v>
      </c>
      <c r="B8" s="11" t="s">
        <v>28</v>
      </c>
      <c r="C8" s="17" t="s">
        <v>35</v>
      </c>
      <c r="D8" s="11">
        <v>1</v>
      </c>
      <c r="E8" s="11">
        <v>2</v>
      </c>
      <c r="F8" s="11" t="s">
        <v>36</v>
      </c>
      <c r="G8" s="18" t="s">
        <v>31</v>
      </c>
    </row>
    <row r="9" spans="1:7" ht="105" x14ac:dyDescent="0.35">
      <c r="A9" s="19" t="s">
        <v>43</v>
      </c>
      <c r="B9" s="12" t="s">
        <v>44</v>
      </c>
      <c r="C9" s="12" t="s">
        <v>44</v>
      </c>
      <c r="D9" s="12">
        <v>0</v>
      </c>
      <c r="E9" s="12">
        <v>3</v>
      </c>
      <c r="F9" s="12" t="s">
        <v>45</v>
      </c>
      <c r="G9" s="18" t="s">
        <v>31</v>
      </c>
    </row>
    <row r="10" spans="1:7" ht="105" x14ac:dyDescent="0.35">
      <c r="A10" s="16" t="s">
        <v>46</v>
      </c>
      <c r="B10" s="11" t="s">
        <v>47</v>
      </c>
      <c r="C10" s="11" t="s">
        <v>28</v>
      </c>
      <c r="D10" s="11">
        <v>12</v>
      </c>
      <c r="E10" s="11">
        <v>7</v>
      </c>
      <c r="F10" s="11" t="s">
        <v>48</v>
      </c>
      <c r="G10" s="18" t="s">
        <v>31</v>
      </c>
    </row>
    <row r="11" spans="1:7" ht="105" x14ac:dyDescent="0.35">
      <c r="A11" s="23" t="s">
        <v>49</v>
      </c>
      <c r="B11" s="12" t="s">
        <v>38</v>
      </c>
      <c r="C11" s="12" t="s">
        <v>28</v>
      </c>
      <c r="D11" s="12">
        <v>1</v>
      </c>
      <c r="E11" s="12">
        <v>1</v>
      </c>
      <c r="F11" s="20" t="s">
        <v>50</v>
      </c>
      <c r="G11" s="18" t="s">
        <v>31</v>
      </c>
    </row>
    <row r="12" spans="1:7" ht="105" x14ac:dyDescent="0.35">
      <c r="A12" s="16" t="s">
        <v>51</v>
      </c>
      <c r="B12" s="11" t="s">
        <v>47</v>
      </c>
      <c r="C12" s="11" t="s">
        <v>28</v>
      </c>
      <c r="D12" s="11">
        <v>0</v>
      </c>
      <c r="E12" s="11">
        <v>0.3</v>
      </c>
      <c r="F12" s="11" t="s">
        <v>52</v>
      </c>
      <c r="G12" s="18" t="s">
        <v>31</v>
      </c>
    </row>
    <row r="13" spans="1:7" ht="92.15" customHeight="1" x14ac:dyDescent="0.35">
      <c r="A13" s="23" t="s">
        <v>53</v>
      </c>
      <c r="B13" s="12" t="s">
        <v>47</v>
      </c>
      <c r="C13" s="12" t="s">
        <v>28</v>
      </c>
      <c r="D13" s="12">
        <v>0</v>
      </c>
      <c r="E13" s="12">
        <v>4</v>
      </c>
      <c r="F13" s="12" t="s">
        <v>54</v>
      </c>
      <c r="G13" s="21" t="s">
        <v>31</v>
      </c>
    </row>
    <row r="14" spans="1:7" ht="105" x14ac:dyDescent="0.35">
      <c r="A14" s="22" t="s">
        <v>55</v>
      </c>
      <c r="B14" s="11" t="s">
        <v>44</v>
      </c>
      <c r="C14" s="11" t="s">
        <v>28</v>
      </c>
      <c r="D14" s="11">
        <v>0</v>
      </c>
      <c r="E14" s="11">
        <v>1</v>
      </c>
      <c r="F14" s="11" t="s">
        <v>45</v>
      </c>
      <c r="G14" s="18" t="s">
        <v>31</v>
      </c>
    </row>
    <row r="15" spans="1:7" ht="105" x14ac:dyDescent="0.35">
      <c r="A15" s="23" t="s">
        <v>56</v>
      </c>
      <c r="B15" s="12" t="s">
        <v>44</v>
      </c>
      <c r="C15" s="12" t="s">
        <v>28</v>
      </c>
      <c r="D15" s="12">
        <v>0</v>
      </c>
      <c r="E15" s="12">
        <v>0.4</v>
      </c>
      <c r="F15" s="12" t="s">
        <v>45</v>
      </c>
      <c r="G15" s="18" t="s">
        <v>31</v>
      </c>
    </row>
    <row r="16" spans="1:7" ht="105" x14ac:dyDescent="0.35">
      <c r="A16" s="16" t="s">
        <v>57</v>
      </c>
      <c r="B16" s="11" t="s">
        <v>44</v>
      </c>
      <c r="C16" s="11" t="s">
        <v>28</v>
      </c>
      <c r="D16" s="11">
        <v>0.4</v>
      </c>
      <c r="E16" s="11">
        <v>0.4</v>
      </c>
      <c r="F16" s="11" t="s">
        <v>58</v>
      </c>
      <c r="G16" s="18" t="s">
        <v>31</v>
      </c>
    </row>
    <row r="17" spans="1:7" ht="105" x14ac:dyDescent="0.35">
      <c r="A17" s="23" t="s">
        <v>59</v>
      </c>
      <c r="B17" s="12" t="s">
        <v>44</v>
      </c>
      <c r="C17" s="12" t="s">
        <v>28</v>
      </c>
      <c r="D17" s="12">
        <v>0.6</v>
      </c>
      <c r="E17" s="12">
        <v>0.6</v>
      </c>
      <c r="F17" s="12" t="s">
        <v>60</v>
      </c>
      <c r="G17" s="18" t="s">
        <v>31</v>
      </c>
    </row>
    <row r="18" spans="1:7" ht="105" x14ac:dyDescent="0.35">
      <c r="A18" s="22" t="s">
        <v>61</v>
      </c>
      <c r="B18" s="11" t="s">
        <v>47</v>
      </c>
      <c r="C18" s="11" t="s">
        <v>28</v>
      </c>
      <c r="D18" s="11">
        <v>0</v>
      </c>
      <c r="E18" s="11">
        <v>2.5</v>
      </c>
      <c r="F18" s="11" t="s">
        <v>62</v>
      </c>
      <c r="G18" s="18" t="s">
        <v>31</v>
      </c>
    </row>
    <row r="19" spans="1:7" ht="105" x14ac:dyDescent="0.35">
      <c r="A19" s="19" t="s">
        <v>63</v>
      </c>
      <c r="B19" s="13" t="s">
        <v>47</v>
      </c>
      <c r="C19" s="13" t="s">
        <v>28</v>
      </c>
      <c r="D19" s="13">
        <v>0</v>
      </c>
      <c r="E19" s="13">
        <v>1</v>
      </c>
      <c r="F19" s="13" t="s">
        <v>45</v>
      </c>
      <c r="G19" s="18" t="s">
        <v>31</v>
      </c>
    </row>
    <row r="20" spans="1:7" ht="21" x14ac:dyDescent="0.35">
      <c r="A20" s="24" t="s">
        <v>64</v>
      </c>
      <c r="B20" s="13"/>
      <c r="C20" s="13"/>
      <c r="D20" s="13">
        <f>SUBTOTAL(109,Table1[Current Length (miles)])</f>
        <v>30.5</v>
      </c>
      <c r="E20" s="13">
        <f>SUBTOTAL(109,Table1[Improved Length (miles)])</f>
        <v>39.699999999999996</v>
      </c>
      <c r="F20" s="13"/>
      <c r="G20" s="13"/>
    </row>
  </sheetData>
  <hyperlinks>
    <hyperlink ref="G2" r:id="rId1" display="https://3hm5en24txyp2e4cxyxaklbs-wpengine.netdna-ssl.com/wp-content/uploads/2021/11/RDEIR-SDEIS-Ch02-Project-Description-1.pdf" xr:uid="{CBBBD13F-89E7-4758-A8DE-D2A02B14AB8D}"/>
    <hyperlink ref="G3" r:id="rId2" display="https://3hm5en24txyp2e4cxyxaklbs-wpengine.netdna-ssl.com/wp-content/uploads/2021/11/RDEIR-SDEIS-Ch02-Project-Description-1.pdf" xr:uid="{A8E6A514-54F0-4266-831C-C0588DB92F65}"/>
    <hyperlink ref="G4" r:id="rId3" display="https://3hm5en24txyp2e4cxyxaklbs-wpengine.netdna-ssl.com/wp-content/uploads/2021/11/RDEIR-SDEIS-Ch02-Project-Description-1.pdf" xr:uid="{86A9395C-D356-405B-9F15-52585F425332}"/>
    <hyperlink ref="G6" r:id="rId4" display="https://3hm5en24txyp2e4cxyxaklbs-wpengine.netdna-ssl.com/wp-content/uploads/2021/11/RDEIR-SDEIS-Ch02-Project-Description-1.pdf" xr:uid="{E111522E-EB82-4A33-BA6A-00690A77FE48}"/>
    <hyperlink ref="G5" r:id="rId5" display="https://3hm5en24txyp2e4cxyxaklbs-wpengine.netdna-ssl.com/wp-content/uploads/2021/11/RDEIR-SDEIS-Ch02-Project-Description-1.pdf" xr:uid="{7D361B3E-E66B-44C8-B8B6-29A92EAB0ECC}"/>
    <hyperlink ref="G7" r:id="rId6" display="https://3hm5en24txyp2e4cxyxaklbs-wpengine.netdna-ssl.com/wp-content/uploads/2021/11/RDEIR-SDEIS-Ch02-Project-Description-1.pdf" xr:uid="{850EDA91-D6B1-4759-8F86-A398B2823588}"/>
    <hyperlink ref="G8" r:id="rId7" display="https://3hm5en24txyp2e4cxyxaklbs-wpengine.netdna-ssl.com/wp-content/uploads/2021/11/RDEIR-SDEIS-Ch02-Project-Description-1.pdf" xr:uid="{A5E59122-A7B3-416C-9902-494A3B92A4E4}"/>
    <hyperlink ref="G9" r:id="rId8" display="https://3hm5en24txyp2e4cxyxaklbs-wpengine.netdna-ssl.com/wp-content/uploads/2021/11/RDEIR-SDEIS-Ch02-Project-Description-1.pdf" xr:uid="{7015B726-4CD3-41E5-AEA3-90B40402DCAE}"/>
    <hyperlink ref="G10" r:id="rId9" display="https://3hm5en24txyp2e4cxyxaklbs-wpengine.netdna-ssl.com/wp-content/uploads/2021/11/RDEIR-SDEIS-Ch02-Project-Description-1.pdf" xr:uid="{1A75FB9B-C2F5-453B-83BE-9CD74C070912}"/>
    <hyperlink ref="G11" r:id="rId10" display="https://3hm5en24txyp2e4cxyxaklbs-wpengine.netdna-ssl.com/wp-content/uploads/2021/11/RDEIR-SDEIS-Ch02-Project-Description-1.pdf" xr:uid="{D4188890-3427-4B07-BA58-5F376040D439}"/>
    <hyperlink ref="G12" r:id="rId11" display="https://3hm5en24txyp2e4cxyxaklbs-wpengine.netdna-ssl.com/wp-content/uploads/2021/11/RDEIR-SDEIS-Ch02-Project-Description-1.pdf" xr:uid="{5B9D8A0C-3D5E-4F2E-8E40-EE127F684259}"/>
    <hyperlink ref="G13" r:id="rId12" display="https://3hm5en24txyp2e4cxyxaklbs-wpengine.netdna-ssl.com/wp-content/uploads/2021/11/RDEIR-SDEIS-Ch02-Project-Description-1.pdf" xr:uid="{F85A93C4-95D7-41AF-B2DC-1A371F1F8B03}"/>
    <hyperlink ref="G14" r:id="rId13" display="https://3hm5en24txyp2e4cxyxaklbs-wpengine.netdna-ssl.com/wp-content/uploads/2021/11/RDEIR-SDEIS-Ch02-Project-Description-1.pdf" xr:uid="{F136029A-5593-4668-9841-9D83D8890F8E}"/>
    <hyperlink ref="G15" r:id="rId14" display="https://3hm5en24txyp2e4cxyxaklbs-wpengine.netdna-ssl.com/wp-content/uploads/2021/11/RDEIR-SDEIS-Ch02-Project-Description-1.pdf" xr:uid="{C4B5DAEB-5CD5-456B-BA2E-5A5C52789440}"/>
    <hyperlink ref="G17" r:id="rId15" display="https://3hm5en24txyp2e4cxyxaklbs-wpengine.netdna-ssl.com/wp-content/uploads/2021/11/RDEIR-SDEIS-Ch02-Project-Description-1.pdf" xr:uid="{953A9A22-5322-4DB0-B922-B0F072A99ACD}"/>
    <hyperlink ref="G16" r:id="rId16" display="https://3hm5en24txyp2e4cxyxaklbs-wpengine.netdna-ssl.com/wp-content/uploads/2021/11/RDEIR-SDEIS-Ch02-Project-Description-1.pdf" xr:uid="{2C61ED48-5F88-46F3-BD13-BA2B9DF201D4}"/>
    <hyperlink ref="G18" r:id="rId17" display="https://3hm5en24txyp2e4cxyxaklbs-wpengine.netdna-ssl.com/wp-content/uploads/2021/11/RDEIR-SDEIS-Ch02-Project-Description-1.pdf" xr:uid="{60A04423-DE58-4706-BD1C-0B1A4BAC4B1E}"/>
    <hyperlink ref="G19" r:id="rId18" display="https://3hm5en24txyp2e4cxyxaklbs-wpengine.netdna-ssl.com/wp-content/uploads/2021/11/RDEIR-SDEIS-Ch02-Project-Description-1.pdf" xr:uid="{C9B8306D-9F7F-494C-866B-F5D385F296C7}"/>
  </hyperlinks>
  <pageMargins left="0.7" right="0.7" top="0.75" bottom="0.75" header="0.3" footer="0.3"/>
  <pageSetup scale="35" orientation="portrait" r:id="rId19"/>
  <tableParts count="1">
    <tablePart r:id="rId2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36C3-5CE6-42D4-8267-11FB3F8E4B75}">
  <dimension ref="A1:F9"/>
  <sheetViews>
    <sheetView workbookViewId="0">
      <selection activeCell="D19" sqref="D19"/>
    </sheetView>
  </sheetViews>
  <sheetFormatPr defaultColWidth="8.7265625" defaultRowHeight="14.5" x14ac:dyDescent="0.35"/>
  <cols>
    <col min="1" max="1" width="19.7265625" style="4" customWidth="1"/>
    <col min="2" max="2" width="8.7265625" style="4" hidden="1" customWidth="1"/>
    <col min="3" max="3" width="31.1796875" style="4" customWidth="1"/>
    <col min="4" max="4" width="17.54296875" style="4" customWidth="1"/>
    <col min="5" max="16384" width="8.7265625" style="4"/>
  </cols>
  <sheetData>
    <row r="1" spans="1:6" s="6" customFormat="1" ht="30" customHeight="1" x14ac:dyDescent="0.35">
      <c r="A1" s="6" t="s">
        <v>65</v>
      </c>
      <c r="B1" s="6" t="s">
        <v>66</v>
      </c>
      <c r="C1" s="6" t="s">
        <v>67</v>
      </c>
      <c r="D1" s="6" t="s">
        <v>4</v>
      </c>
    </row>
    <row r="2" spans="1:6" ht="28" customHeight="1" x14ac:dyDescent="0.35">
      <c r="A2" s="4" t="s">
        <v>68</v>
      </c>
      <c r="C2" s="4">
        <v>11</v>
      </c>
      <c r="D2" s="2" t="s">
        <v>6</v>
      </c>
    </row>
    <row r="3" spans="1:6" ht="30.65" customHeight="1" x14ac:dyDescent="0.35">
      <c r="A3" s="4" t="s">
        <v>69</v>
      </c>
      <c r="C3" s="4">
        <v>39</v>
      </c>
      <c r="D3" s="2" t="s">
        <v>6</v>
      </c>
      <c r="F3" s="1" t="s">
        <v>70</v>
      </c>
    </row>
    <row r="4" spans="1:6" ht="32.5" customHeight="1" x14ac:dyDescent="0.35">
      <c r="A4" s="4" t="s">
        <v>71</v>
      </c>
      <c r="C4" s="4">
        <v>6.5</v>
      </c>
      <c r="D4" s="2" t="s">
        <v>6</v>
      </c>
    </row>
    <row r="5" spans="1:6" ht="29.15" customHeight="1" x14ac:dyDescent="0.35">
      <c r="A5" s="4" t="s">
        <v>72</v>
      </c>
      <c r="C5" s="4">
        <v>105</v>
      </c>
      <c r="D5" s="2" t="s">
        <v>6</v>
      </c>
      <c r="F5" s="1" t="s">
        <v>73</v>
      </c>
    </row>
    <row r="6" spans="1:6" x14ac:dyDescent="0.35">
      <c r="A6" s="4" t="s">
        <v>19</v>
      </c>
      <c r="B6" s="4">
        <f>SUBTOTAL(109,Table5[Column1])</f>
        <v>0</v>
      </c>
      <c r="C6" s="4">
        <f>SUBTOTAL(109,Table5[Sum of Total Length (miles)])</f>
        <v>161.5</v>
      </c>
    </row>
    <row r="9" spans="1:6" x14ac:dyDescent="0.35">
      <c r="A9" s="1" t="s">
        <v>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556A-9E18-4451-9ABE-6F89F7E0CB21}">
  <dimension ref="A1:E5"/>
  <sheetViews>
    <sheetView workbookViewId="0">
      <selection activeCell="E3" sqref="E3"/>
    </sheetView>
  </sheetViews>
  <sheetFormatPr defaultColWidth="8.7265625" defaultRowHeight="14.5" x14ac:dyDescent="0.35"/>
  <cols>
    <col min="1" max="1" width="15.453125" style="2" customWidth="1"/>
    <col min="2" max="2" width="14" style="2" customWidth="1"/>
    <col min="3" max="3" width="25.1796875" style="2" customWidth="1"/>
    <col min="4" max="4" width="17.1796875" style="2" customWidth="1"/>
    <col min="5" max="16384" width="8.7265625" style="2"/>
  </cols>
  <sheetData>
    <row r="1" spans="1:5" ht="15.5" x14ac:dyDescent="0.35">
      <c r="A1" s="3" t="s">
        <v>75</v>
      </c>
      <c r="B1" s="3" t="s">
        <v>76</v>
      </c>
      <c r="C1" s="3" t="s">
        <v>77</v>
      </c>
      <c r="D1" s="3" t="s">
        <v>26</v>
      </c>
    </row>
    <row r="2" spans="1:5" ht="94.5" x14ac:dyDescent="0.35">
      <c r="A2" s="4" t="s">
        <v>78</v>
      </c>
      <c r="B2" s="5">
        <v>13200</v>
      </c>
      <c r="C2" s="2" t="s">
        <v>79</v>
      </c>
      <c r="D2" s="9" t="s">
        <v>31</v>
      </c>
    </row>
    <row r="3" spans="1:5" ht="94.5" x14ac:dyDescent="0.35">
      <c r="A3" s="4" t="s">
        <v>80</v>
      </c>
      <c r="B3" s="2">
        <v>210</v>
      </c>
      <c r="C3" s="2">
        <v>600</v>
      </c>
      <c r="D3" s="9" t="s">
        <v>31</v>
      </c>
      <c r="E3" s="1" t="s">
        <v>81</v>
      </c>
    </row>
    <row r="4" spans="1:5" ht="94.5" x14ac:dyDescent="0.35">
      <c r="A4" s="4" t="s">
        <v>82</v>
      </c>
      <c r="B4" s="5">
        <v>235</v>
      </c>
      <c r="C4" s="5">
        <v>2250</v>
      </c>
      <c r="D4" s="9" t="s">
        <v>31</v>
      </c>
      <c r="E4" s="1" t="s">
        <v>83</v>
      </c>
    </row>
    <row r="5" spans="1:5" x14ac:dyDescent="0.35">
      <c r="A5" s="4" t="s">
        <v>64</v>
      </c>
      <c r="B5" s="5">
        <f>SUBTOTAL(109,Table8[[Acres ]])</f>
        <v>13645</v>
      </c>
      <c r="C5" s="5" t="s">
        <v>84</v>
      </c>
    </row>
  </sheetData>
  <hyperlinks>
    <hyperlink ref="D2" r:id="rId1" display="https://3hm5en24txyp2e4cxyxaklbs-wpengine.netdna-ssl.com/wp-content/uploads/2021/11/RDEIR-SDEIS-Ch02-Project-Description-1.pdf" xr:uid="{78A2D127-E1BC-46AA-80F7-02598B9A07AE}"/>
    <hyperlink ref="D3" r:id="rId2" display="https://3hm5en24txyp2e4cxyxaklbs-wpengine.netdna-ssl.com/wp-content/uploads/2021/11/RDEIR-SDEIS-Ch02-Project-Description-1.pdf" xr:uid="{B6270B91-C1E5-4CB9-9E47-5BAC6F10BDE7}"/>
    <hyperlink ref="D4" r:id="rId3" display="https://3hm5en24txyp2e4cxyxaklbs-wpengine.netdna-ssl.com/wp-content/uploads/2021/11/RDEIR-SDEIS-Ch02-Project-Description-1.pdf" xr:uid="{C67DB181-C155-4FDC-ABA9-C739EB76E21D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41C0-27B1-4DEF-AE12-ECDF39F0E4B4}">
  <sheetPr>
    <pageSetUpPr fitToPage="1"/>
  </sheetPr>
  <dimension ref="A1:H15"/>
  <sheetViews>
    <sheetView tabSelected="1" workbookViewId="0"/>
  </sheetViews>
  <sheetFormatPr defaultColWidth="8.7265625" defaultRowHeight="14.5" x14ac:dyDescent="0.35"/>
  <cols>
    <col min="1" max="1" width="27.26953125" style="2" customWidth="1"/>
    <col min="2" max="2" width="20.26953125" style="2" customWidth="1"/>
    <col min="3" max="3" width="15.26953125" style="2" customWidth="1"/>
    <col min="4" max="4" width="20.54296875" style="2" customWidth="1"/>
    <col min="5" max="5" width="16.1796875" style="2" customWidth="1"/>
    <col min="6" max="6" width="14.1796875" style="2" customWidth="1"/>
    <col min="7" max="16384" width="8.7265625" style="2"/>
  </cols>
  <sheetData>
    <row r="1" spans="1:8" s="1" customFormat="1" x14ac:dyDescent="0.35">
      <c r="B1" s="35" t="s">
        <v>85</v>
      </c>
      <c r="C1" s="35"/>
      <c r="D1" s="35" t="s">
        <v>86</v>
      </c>
      <c r="E1" s="35"/>
    </row>
    <row r="2" spans="1:8" ht="15.5" x14ac:dyDescent="0.35">
      <c r="A2" s="3" t="s">
        <v>87</v>
      </c>
      <c r="B2" s="4" t="s">
        <v>88</v>
      </c>
      <c r="C2" s="4" t="s">
        <v>89</v>
      </c>
      <c r="D2" s="4" t="s">
        <v>90</v>
      </c>
      <c r="E2" s="4" t="s">
        <v>91</v>
      </c>
      <c r="F2" s="4" t="s">
        <v>26</v>
      </c>
    </row>
    <row r="3" spans="1:8" ht="105" x14ac:dyDescent="0.25">
      <c r="A3" s="2" t="s">
        <v>92</v>
      </c>
      <c r="B3" s="2">
        <v>267</v>
      </c>
      <c r="C3" s="2">
        <v>781</v>
      </c>
      <c r="D3" s="2">
        <v>250</v>
      </c>
      <c r="E3" s="2">
        <v>729</v>
      </c>
      <c r="F3" s="8" t="s">
        <v>31</v>
      </c>
      <c r="H3" s="30"/>
    </row>
    <row r="4" spans="1:8" ht="105" x14ac:dyDescent="0.25">
      <c r="A4" s="2" t="s">
        <v>93</v>
      </c>
      <c r="B4" s="2">
        <v>287</v>
      </c>
      <c r="C4" s="5">
        <v>2221</v>
      </c>
      <c r="D4" s="2">
        <v>270</v>
      </c>
      <c r="E4" s="5">
        <v>2063</v>
      </c>
      <c r="F4" s="8" t="s">
        <v>31</v>
      </c>
    </row>
    <row r="5" spans="1:8" ht="105" x14ac:dyDescent="0.25">
      <c r="A5" s="2" t="s">
        <v>94</v>
      </c>
      <c r="B5" s="2">
        <v>27</v>
      </c>
      <c r="C5" s="2">
        <v>318</v>
      </c>
      <c r="D5" s="2" t="s">
        <v>28</v>
      </c>
      <c r="E5" s="2" t="s">
        <v>28</v>
      </c>
      <c r="F5" s="8" t="s">
        <v>31</v>
      </c>
    </row>
    <row r="6" spans="1:8" ht="105" x14ac:dyDescent="0.25">
      <c r="A6" s="2" t="s">
        <v>95</v>
      </c>
      <c r="B6" s="2">
        <v>57</v>
      </c>
      <c r="C6" s="2">
        <v>250</v>
      </c>
      <c r="D6" s="2" t="s">
        <v>28</v>
      </c>
      <c r="E6" s="2" t="s">
        <v>28</v>
      </c>
      <c r="F6" s="8" t="s">
        <v>31</v>
      </c>
    </row>
    <row r="7" spans="1:8" ht="105" x14ac:dyDescent="0.25">
      <c r="A7" s="2" t="s">
        <v>96</v>
      </c>
      <c r="B7" s="2">
        <v>107</v>
      </c>
      <c r="C7" s="5">
        <v>3422</v>
      </c>
      <c r="D7" s="2">
        <v>90</v>
      </c>
      <c r="E7" s="5">
        <v>2677</v>
      </c>
      <c r="F7" s="8" t="s">
        <v>31</v>
      </c>
    </row>
    <row r="8" spans="1:8" ht="105" x14ac:dyDescent="0.25">
      <c r="A8" s="2" t="s">
        <v>97</v>
      </c>
      <c r="B8" s="2">
        <v>77</v>
      </c>
      <c r="C8" s="5">
        <v>1894</v>
      </c>
      <c r="D8" s="2">
        <v>60</v>
      </c>
      <c r="E8" s="5">
        <v>1747</v>
      </c>
      <c r="F8" s="8" t="s">
        <v>31</v>
      </c>
    </row>
    <row r="9" spans="1:8" ht="105" x14ac:dyDescent="0.25">
      <c r="A9" s="2" t="s">
        <v>98</v>
      </c>
      <c r="B9" s="2">
        <v>47</v>
      </c>
      <c r="C9" s="2">
        <v>362</v>
      </c>
      <c r="D9" s="2" t="s">
        <v>28</v>
      </c>
      <c r="E9" s="2" t="s">
        <v>28</v>
      </c>
      <c r="F9" s="8" t="s">
        <v>31</v>
      </c>
    </row>
    <row r="10" spans="1:8" ht="105" x14ac:dyDescent="0.25">
      <c r="A10" s="2" t="s">
        <v>99</v>
      </c>
      <c r="B10" s="2">
        <v>82</v>
      </c>
      <c r="C10" s="5">
        <v>1300</v>
      </c>
      <c r="D10" s="2">
        <v>62</v>
      </c>
      <c r="E10" s="5">
        <v>1140</v>
      </c>
      <c r="F10" s="8" t="s">
        <v>31</v>
      </c>
    </row>
    <row r="11" spans="1:8" ht="105" x14ac:dyDescent="0.25">
      <c r="A11" s="2" t="s">
        <v>100</v>
      </c>
      <c r="B11" s="2">
        <v>37</v>
      </c>
      <c r="C11" s="2">
        <v>475</v>
      </c>
      <c r="D11" s="2">
        <v>20</v>
      </c>
      <c r="E11" s="2">
        <v>277</v>
      </c>
      <c r="F11" s="8" t="s">
        <v>31</v>
      </c>
    </row>
    <row r="12" spans="1:8" ht="105" x14ac:dyDescent="0.25">
      <c r="A12" s="2" t="s">
        <v>101</v>
      </c>
      <c r="B12" s="2">
        <v>12</v>
      </c>
      <c r="C12" s="2">
        <v>122</v>
      </c>
      <c r="D12" s="2">
        <v>10</v>
      </c>
      <c r="E12" s="2">
        <v>148</v>
      </c>
      <c r="F12" s="8" t="s">
        <v>31</v>
      </c>
    </row>
    <row r="13" spans="1:8" ht="105" x14ac:dyDescent="0.25">
      <c r="A13" s="2" t="s">
        <v>102</v>
      </c>
      <c r="B13" s="2">
        <v>12</v>
      </c>
      <c r="C13" s="2">
        <v>198</v>
      </c>
      <c r="D13" s="2">
        <v>20</v>
      </c>
      <c r="E13" s="2">
        <v>79</v>
      </c>
      <c r="F13" s="8" t="s">
        <v>31</v>
      </c>
    </row>
    <row r="14" spans="1:8" ht="105" x14ac:dyDescent="0.25">
      <c r="A14" s="2" t="s">
        <v>103</v>
      </c>
      <c r="B14" s="2" t="s">
        <v>28</v>
      </c>
      <c r="C14" s="2" t="s">
        <v>28</v>
      </c>
      <c r="D14" s="2">
        <v>30</v>
      </c>
      <c r="E14" s="2">
        <v>247</v>
      </c>
      <c r="F14" s="8" t="s">
        <v>31</v>
      </c>
    </row>
    <row r="15" spans="1:8" x14ac:dyDescent="0.35">
      <c r="A15" s="2" t="s">
        <v>19</v>
      </c>
      <c r="B15" s="2">
        <f>SUBTOTAL(109,Table3[Max Height (ft)])</f>
        <v>1012</v>
      </c>
      <c r="C15" s="2">
        <f>SUBTOTAL(109,Table3[Length (ft)])</f>
        <v>11343</v>
      </c>
      <c r="D15" s="2">
        <f>SUBTOTAL(109,Table3[Max Height (ft)2])</f>
        <v>812</v>
      </c>
      <c r="E15" s="2">
        <f>SUBTOTAL(109,Table3[Length (ft)3])</f>
        <v>9107</v>
      </c>
    </row>
  </sheetData>
  <mergeCells count="2">
    <mergeCell ref="D1:E1"/>
    <mergeCell ref="B1:C1"/>
  </mergeCells>
  <phoneticPr fontId="3" type="noConversion"/>
  <hyperlinks>
    <hyperlink ref="F3" r:id="rId1" display="https://3hm5en24txyp2e4cxyxaklbs-wpengine.netdna-ssl.com/wp-content/uploads/2021/11/RDEIR-SDEIS-Ch02-Project-Description-1.pdf" xr:uid="{5FC6D5EB-DEE6-47DE-8AD7-3BDE76A27B01}"/>
    <hyperlink ref="F4" r:id="rId2" display="https://3hm5en24txyp2e4cxyxaklbs-wpengine.netdna-ssl.com/wp-content/uploads/2021/11/RDEIR-SDEIS-Ch02-Project-Description-1.pdf" xr:uid="{D7EB1AE9-668A-4ADC-A9A4-91FD17D77496}"/>
    <hyperlink ref="F5" r:id="rId3" display="https://3hm5en24txyp2e4cxyxaklbs-wpengine.netdna-ssl.com/wp-content/uploads/2021/11/RDEIR-SDEIS-Ch02-Project-Description-1.pdf" xr:uid="{26892338-211D-4074-ABBE-D99E65A62D2C}"/>
    <hyperlink ref="F6" r:id="rId4" display="https://3hm5en24txyp2e4cxyxaklbs-wpengine.netdna-ssl.com/wp-content/uploads/2021/11/RDEIR-SDEIS-Ch02-Project-Description-1.pdf" xr:uid="{7408B51E-ACD4-4E97-8373-4B62EDDDBF23}"/>
    <hyperlink ref="F7" r:id="rId5" display="https://3hm5en24txyp2e4cxyxaklbs-wpengine.netdna-ssl.com/wp-content/uploads/2021/11/RDEIR-SDEIS-Ch02-Project-Description-1.pdf" xr:uid="{E1D52116-5D98-41F9-B395-5D030AD75B62}"/>
    <hyperlink ref="F8" r:id="rId6" display="https://3hm5en24txyp2e4cxyxaklbs-wpengine.netdna-ssl.com/wp-content/uploads/2021/11/RDEIR-SDEIS-Ch02-Project-Description-1.pdf" xr:uid="{E194C85B-A0C0-484E-92F0-574C78BF9D3A}"/>
    <hyperlink ref="F9" r:id="rId7" display="https://3hm5en24txyp2e4cxyxaklbs-wpengine.netdna-ssl.com/wp-content/uploads/2021/11/RDEIR-SDEIS-Ch02-Project-Description-1.pdf" xr:uid="{4B58C7CB-082B-453D-95F6-99CFB87835D9}"/>
    <hyperlink ref="F10" r:id="rId8" display="https://3hm5en24txyp2e4cxyxaklbs-wpengine.netdna-ssl.com/wp-content/uploads/2021/11/RDEIR-SDEIS-Ch02-Project-Description-1.pdf" xr:uid="{E211DE46-BB87-4556-9FA6-01C6ED09F51E}"/>
    <hyperlink ref="F11" r:id="rId9" display="https://3hm5en24txyp2e4cxyxaklbs-wpengine.netdna-ssl.com/wp-content/uploads/2021/11/RDEIR-SDEIS-Ch02-Project-Description-1.pdf" xr:uid="{E7A071E2-F04C-4F11-A336-CD2E7EE06CF8}"/>
    <hyperlink ref="F12" r:id="rId10" display="https://3hm5en24txyp2e4cxyxaklbs-wpengine.netdna-ssl.com/wp-content/uploads/2021/11/RDEIR-SDEIS-Ch02-Project-Description-1.pdf" xr:uid="{123835C4-557A-4D9F-935A-DDB4D55A9E34}"/>
    <hyperlink ref="F13" r:id="rId11" display="https://3hm5en24txyp2e4cxyxaklbs-wpengine.netdna-ssl.com/wp-content/uploads/2021/11/RDEIR-SDEIS-Ch02-Project-Description-1.pdf" xr:uid="{E6BA83C6-A926-4F7E-980E-B1079E1A74CF}"/>
    <hyperlink ref="F14" r:id="rId12" display="https://3hm5en24txyp2e4cxyxaklbs-wpengine.netdna-ssl.com/wp-content/uploads/2021/11/RDEIR-SDEIS-Ch02-Project-Description-1.pdf" xr:uid="{18593D49-C935-40D0-98C0-13B49378B4DD}"/>
  </hyperlinks>
  <pageMargins left="0.7" right="0.7" top="0.75" bottom="0.75" header="0.3" footer="0.3"/>
  <pageSetup scale="42" orientation="portrait" r:id="rId13"/>
  <drawing r:id="rId14"/>
  <tableParts count="1"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D70D-BB2F-445C-96F5-F7DFC569C1BD}">
  <dimension ref="A1:H7"/>
  <sheetViews>
    <sheetView workbookViewId="0">
      <selection activeCell="C6" sqref="C6"/>
    </sheetView>
  </sheetViews>
  <sheetFormatPr defaultColWidth="8.7265625" defaultRowHeight="14.5" x14ac:dyDescent="0.35"/>
  <cols>
    <col min="1" max="1" width="20.453125" style="4" customWidth="1"/>
    <col min="2" max="2" width="25" style="4" customWidth="1"/>
    <col min="3" max="3" width="27" style="4" customWidth="1"/>
    <col min="4" max="4" width="31" style="4" customWidth="1"/>
    <col min="5" max="5" width="17.81640625" style="4" customWidth="1"/>
    <col min="6" max="6" width="17.453125" style="4" customWidth="1"/>
    <col min="7" max="8" width="17.1796875" style="4" customWidth="1"/>
    <col min="9" max="16384" width="8.7265625" style="4"/>
  </cols>
  <sheetData>
    <row r="1" spans="1:8" s="6" customFormat="1" ht="51" customHeight="1" x14ac:dyDescent="0.35">
      <c r="A1" s="6" t="s">
        <v>104</v>
      </c>
      <c r="B1" s="6" t="s">
        <v>105</v>
      </c>
      <c r="C1" s="6" t="s">
        <v>106</v>
      </c>
      <c r="D1" s="6" t="s">
        <v>107</v>
      </c>
      <c r="E1" s="6" t="s">
        <v>26</v>
      </c>
      <c r="F1" s="6" t="s">
        <v>108</v>
      </c>
      <c r="G1" s="6" t="s">
        <v>109</v>
      </c>
    </row>
    <row r="2" spans="1:8" ht="58" x14ac:dyDescent="0.35">
      <c r="A2" s="37" t="s">
        <v>160</v>
      </c>
      <c r="B2" s="7">
        <v>2100</v>
      </c>
      <c r="C2" s="7">
        <v>8000</v>
      </c>
      <c r="D2" s="4" t="s">
        <v>110</v>
      </c>
      <c r="E2" s="18" t="s">
        <v>111</v>
      </c>
      <c r="F2" s="7">
        <v>104000</v>
      </c>
      <c r="G2" s="4" t="s">
        <v>112</v>
      </c>
      <c r="H2" s="34" t="s">
        <v>113</v>
      </c>
    </row>
    <row r="3" spans="1:8" ht="58" x14ac:dyDescent="0.35">
      <c r="A3" s="36" t="s">
        <v>159</v>
      </c>
      <c r="B3" s="7">
        <v>1800</v>
      </c>
      <c r="C3" s="7">
        <v>9000</v>
      </c>
      <c r="D3" s="4" t="s">
        <v>110</v>
      </c>
      <c r="E3" s="18" t="s">
        <v>111</v>
      </c>
      <c r="F3" s="7">
        <v>117000</v>
      </c>
      <c r="G3" s="4" t="s">
        <v>112</v>
      </c>
      <c r="H3" s="34" t="s">
        <v>113</v>
      </c>
    </row>
    <row r="4" spans="1:8" ht="84" x14ac:dyDescent="0.35">
      <c r="A4" s="4" t="s">
        <v>114</v>
      </c>
      <c r="B4" s="4">
        <v>500</v>
      </c>
      <c r="C4" s="4">
        <v>600</v>
      </c>
      <c r="D4" s="4">
        <v>2</v>
      </c>
      <c r="E4" s="18" t="s">
        <v>31</v>
      </c>
      <c r="F4" s="7">
        <v>1200</v>
      </c>
      <c r="G4" s="4" t="s">
        <v>28</v>
      </c>
      <c r="H4" s="34" t="s">
        <v>113</v>
      </c>
    </row>
    <row r="5" spans="1:8" ht="29.5" customHeight="1" x14ac:dyDescent="0.35">
      <c r="A5" s="4" t="s">
        <v>115</v>
      </c>
      <c r="B5" s="4">
        <f>SUBTOTAL(109,Table7[Design Flow Rate (cfs)])</f>
        <v>4400</v>
      </c>
      <c r="C5" s="7">
        <f>SUBTOTAL(109,Table7[Motor Size (horsepower)])</f>
        <v>17600</v>
      </c>
      <c r="D5" s="4" t="s">
        <v>116</v>
      </c>
      <c r="F5" s="4">
        <f>SUBTOTAL(109,Table7[Total Horsepower])</f>
        <v>222200</v>
      </c>
      <c r="G5" s="4" t="s">
        <v>117</v>
      </c>
    </row>
    <row r="6" spans="1:8" ht="30.65" customHeight="1" x14ac:dyDescent="0.35"/>
    <row r="7" spans="1:8" ht="29.5" customHeight="1" x14ac:dyDescent="0.35"/>
  </sheetData>
  <phoneticPr fontId="3" type="noConversion"/>
  <hyperlinks>
    <hyperlink ref="E4" r:id="rId1" display="https://3hm5en24txyp2e4cxyxaklbs-wpengine.netdna-ssl.com/wp-content/uploads/2021/11/RDEIR-SDEIS-Ch02-Project-Description-1.pdf" xr:uid="{15BE013D-4616-4A77-B7B0-CA11B9947358}"/>
    <hyperlink ref="E2" r:id="rId2" display="https://sitesreservoirproject.sharepoint.com/ProjectDescription/Reference Docs/WSIP Feasibility_August 2020_Technical Memorandums and Drawings/HC-Conveyance/Fixed versus Adjustable Speed Pumps and Motors TM_Final.pdf" xr:uid="{B59BC9A5-2BC3-4F4E-8C60-61CEBBA39867}"/>
    <hyperlink ref="E3" r:id="rId3" display="https://sitesreservoirproject.sharepoint.com/ProjectDescription/Reference Docs/WSIP Feasibility_August 2020_Technical Memorandums and Drawings/HC-Conveyance/Fixed versus Adjustable Speed Pumps and Motors TM_Final.pdf" xr:uid="{C4E618DC-E89B-48A2-9294-860653691107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4CA8-F26F-4A91-AEAD-2C991CCEFFC0}">
  <dimension ref="B1:E13"/>
  <sheetViews>
    <sheetView workbookViewId="0"/>
  </sheetViews>
  <sheetFormatPr defaultColWidth="8.7265625" defaultRowHeight="14.5" x14ac:dyDescent="0.35"/>
  <cols>
    <col min="1" max="1" width="8.7265625" style="2"/>
    <col min="2" max="2" width="23.453125" style="2" customWidth="1"/>
    <col min="3" max="3" width="20.1796875" style="2" customWidth="1"/>
    <col min="4" max="4" width="23.1796875" style="2" customWidth="1"/>
    <col min="5" max="5" width="16" style="2" customWidth="1"/>
    <col min="6" max="16384" width="8.7265625" style="2"/>
  </cols>
  <sheetData>
    <row r="1" spans="2:5" ht="15.5" x14ac:dyDescent="0.35">
      <c r="B1" s="3" t="s">
        <v>118</v>
      </c>
      <c r="C1" s="10" t="s">
        <v>119</v>
      </c>
      <c r="D1" s="3" t="s">
        <v>120</v>
      </c>
      <c r="E1" s="3" t="s">
        <v>4</v>
      </c>
    </row>
    <row r="2" spans="2:5" ht="105" x14ac:dyDescent="0.35">
      <c r="B2" s="4" t="s">
        <v>121</v>
      </c>
      <c r="C2" s="4" t="s">
        <v>122</v>
      </c>
      <c r="D2" s="5">
        <v>3400</v>
      </c>
      <c r="E2" s="33" t="s">
        <v>31</v>
      </c>
    </row>
    <row r="3" spans="2:5" ht="105" x14ac:dyDescent="0.35">
      <c r="B3" s="4" t="s">
        <v>123</v>
      </c>
      <c r="C3" s="4" t="s">
        <v>122</v>
      </c>
      <c r="D3" s="5">
        <v>2700</v>
      </c>
      <c r="E3" s="33" t="s">
        <v>31</v>
      </c>
    </row>
    <row r="4" spans="2:5" ht="105" x14ac:dyDescent="0.35">
      <c r="B4" s="2" t="s">
        <v>124</v>
      </c>
      <c r="C4" s="4" t="s">
        <v>125</v>
      </c>
      <c r="D4" s="5">
        <v>14500</v>
      </c>
      <c r="E4" s="33" t="s">
        <v>31</v>
      </c>
    </row>
    <row r="5" spans="2:5" ht="29" x14ac:dyDescent="0.35">
      <c r="B5" s="4" t="s">
        <v>126</v>
      </c>
      <c r="C5" s="4" t="s">
        <v>125</v>
      </c>
      <c r="D5" s="2" t="s">
        <v>127</v>
      </c>
      <c r="E5" s="2" t="s">
        <v>128</v>
      </c>
    </row>
    <row r="6" spans="2:5" ht="29" x14ac:dyDescent="0.35">
      <c r="B6" s="4" t="s">
        <v>129</v>
      </c>
      <c r="C6" s="4" t="s">
        <v>125</v>
      </c>
      <c r="D6" s="2" t="s">
        <v>130</v>
      </c>
      <c r="E6" s="2" t="s">
        <v>128</v>
      </c>
    </row>
    <row r="7" spans="2:5" x14ac:dyDescent="0.35">
      <c r="B7" s="4"/>
      <c r="D7" s="5">
        <f>SUBTOTAL(109,Table6[Size (square feet)])</f>
        <v>20600</v>
      </c>
      <c r="E7" s="4"/>
    </row>
    <row r="11" spans="2:5" x14ac:dyDescent="0.35">
      <c r="B11" s="1"/>
    </row>
    <row r="12" spans="2:5" x14ac:dyDescent="0.35">
      <c r="B12" s="1"/>
    </row>
    <row r="13" spans="2:5" x14ac:dyDescent="0.35">
      <c r="B13" s="1"/>
    </row>
  </sheetData>
  <phoneticPr fontId="3" type="noConversion"/>
  <hyperlinks>
    <hyperlink ref="E2" r:id="rId1" display="https://3hm5en24txyp2e4cxyxaklbs-wpengine.netdna-ssl.com/wp-content/uploads/2021/11/RDEIR-SDEIS-Ch02-Project-Description-1.pdf" xr:uid="{EC82D243-7A86-48D1-97A9-1436D3FB3E3F}"/>
    <hyperlink ref="E3" r:id="rId2" display="https://3hm5en24txyp2e4cxyxaklbs-wpengine.netdna-ssl.com/wp-content/uploads/2021/11/RDEIR-SDEIS-Ch02-Project-Description-1.pdf" xr:uid="{2FDBABBD-6071-49DA-AE67-494087155549}"/>
    <hyperlink ref="E4" r:id="rId3" display="https://3hm5en24txyp2e4cxyxaklbs-wpengine.netdna-ssl.com/wp-content/uploads/2021/11/RDEIR-SDEIS-Ch02-Project-Description-1.pdf" xr:uid="{89A8468D-9FD9-4C6F-8C63-4861F965713F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D32F-10B7-4185-A834-5EAA5BEA3E70}">
  <dimension ref="A1:D4"/>
  <sheetViews>
    <sheetView workbookViewId="0"/>
  </sheetViews>
  <sheetFormatPr defaultColWidth="8.7265625" defaultRowHeight="14.5" x14ac:dyDescent="0.35"/>
  <cols>
    <col min="1" max="2" width="20.54296875" style="4" customWidth="1"/>
    <col min="3" max="3" width="23.81640625" style="4" customWidth="1"/>
    <col min="4" max="4" width="19.54296875" style="4" customWidth="1"/>
    <col min="5" max="16384" width="8.7265625" style="4"/>
  </cols>
  <sheetData>
    <row r="1" spans="1:4" s="6" customFormat="1" ht="15.5" x14ac:dyDescent="0.35">
      <c r="A1" s="6" t="s">
        <v>65</v>
      </c>
      <c r="B1" s="6" t="s">
        <v>131</v>
      </c>
      <c r="C1" s="6" t="s">
        <v>132</v>
      </c>
      <c r="D1" s="6" t="s">
        <v>26</v>
      </c>
    </row>
    <row r="2" spans="1:4" ht="73.5" x14ac:dyDescent="0.35">
      <c r="A2" s="4" t="s">
        <v>133</v>
      </c>
      <c r="B2" s="4">
        <v>373</v>
      </c>
      <c r="C2" s="4" t="s">
        <v>134</v>
      </c>
      <c r="D2" s="33" t="s">
        <v>31</v>
      </c>
    </row>
    <row r="3" spans="1:4" ht="73.5" x14ac:dyDescent="0.35">
      <c r="A3" s="4" t="s">
        <v>135</v>
      </c>
      <c r="B3" s="4">
        <v>235</v>
      </c>
      <c r="C3" s="4" t="s">
        <v>136</v>
      </c>
      <c r="D3" s="33" t="s">
        <v>31</v>
      </c>
    </row>
    <row r="4" spans="1:4" ht="73.5" x14ac:dyDescent="0.35">
      <c r="A4" s="4" t="s">
        <v>137</v>
      </c>
      <c r="B4" s="4">
        <v>10</v>
      </c>
      <c r="C4" s="4" t="s">
        <v>138</v>
      </c>
      <c r="D4" s="33" t="s">
        <v>31</v>
      </c>
    </row>
  </sheetData>
  <hyperlinks>
    <hyperlink ref="D2" r:id="rId1" display="https://3hm5en24txyp2e4cxyxaklbs-wpengine.netdna-ssl.com/wp-content/uploads/2021/11/RDEIR-SDEIS-Ch02-Project-Description-1.pdf" xr:uid="{25A011D4-3CA2-4DB2-AD92-6D83CE40DAE7}"/>
    <hyperlink ref="D3" r:id="rId2" display="https://3hm5en24txyp2e4cxyxaklbs-wpengine.netdna-ssl.com/wp-content/uploads/2021/11/RDEIR-SDEIS-Ch02-Project-Description-1.pdf" xr:uid="{DF2CC5CA-E688-4BD7-ABFF-948EC006A45F}"/>
    <hyperlink ref="D4" r:id="rId3" display="https://3hm5en24txyp2e4cxyxaklbs-wpengine.netdna-ssl.com/wp-content/uploads/2021/11/RDEIR-SDEIS-Ch02-Project-Description-1.pdf" xr:uid="{F62DF90E-1F0A-44B3-9510-CF14A90C307C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1E06-F654-46AB-AFCC-317C5E8FDAE8}">
  <dimension ref="A1:B11"/>
  <sheetViews>
    <sheetView workbookViewId="0">
      <selection activeCell="A7" sqref="A7"/>
    </sheetView>
  </sheetViews>
  <sheetFormatPr defaultColWidth="8.7265625" defaultRowHeight="14.5" x14ac:dyDescent="0.35"/>
  <cols>
    <col min="1" max="1" width="26.1796875" style="2" customWidth="1"/>
    <col min="2" max="2" width="27.26953125" style="2" customWidth="1"/>
    <col min="3" max="16384" width="8.7265625" style="2"/>
  </cols>
  <sheetData>
    <row r="1" spans="1:2" ht="15.5" x14ac:dyDescent="0.35">
      <c r="A1" s="27" t="s">
        <v>139</v>
      </c>
      <c r="B1" s="2" t="s">
        <v>140</v>
      </c>
    </row>
    <row r="2" spans="1:2" x14ac:dyDescent="0.35">
      <c r="A2" s="25" t="s">
        <v>141</v>
      </c>
      <c r="B2" s="2" t="s">
        <v>142</v>
      </c>
    </row>
    <row r="3" spans="1:2" x14ac:dyDescent="0.35">
      <c r="A3" s="28" t="s">
        <v>143</v>
      </c>
      <c r="B3" s="2" t="s">
        <v>144</v>
      </c>
    </row>
    <row r="4" spans="1:2" x14ac:dyDescent="0.35">
      <c r="A4" s="25" t="s">
        <v>145</v>
      </c>
      <c r="B4" s="2" t="s">
        <v>146</v>
      </c>
    </row>
    <row r="5" spans="1:2" x14ac:dyDescent="0.35">
      <c r="A5" s="28" t="s">
        <v>147</v>
      </c>
      <c r="B5" s="2" t="s">
        <v>148</v>
      </c>
    </row>
    <row r="6" spans="1:2" ht="43.5" x14ac:dyDescent="0.35">
      <c r="A6" s="25" t="s">
        <v>149</v>
      </c>
      <c r="B6" s="4" t="s">
        <v>150</v>
      </c>
    </row>
    <row r="7" spans="1:2" ht="29" x14ac:dyDescent="0.35">
      <c r="A7" s="28" t="s">
        <v>151</v>
      </c>
      <c r="B7" s="4" t="s">
        <v>152</v>
      </c>
    </row>
    <row r="8" spans="1:2" ht="42" customHeight="1" x14ac:dyDescent="0.35">
      <c r="A8" s="25" t="s">
        <v>153</v>
      </c>
      <c r="B8" s="25" t="s">
        <v>154</v>
      </c>
    </row>
    <row r="9" spans="1:2" ht="15" thickTop="1" x14ac:dyDescent="0.35">
      <c r="A9" s="28" t="s">
        <v>155</v>
      </c>
      <c r="B9" s="26" t="s">
        <v>156</v>
      </c>
    </row>
    <row r="10" spans="1:2" x14ac:dyDescent="0.35">
      <c r="A10" s="25" t="s">
        <v>118</v>
      </c>
      <c r="B10" s="2" t="s">
        <v>157</v>
      </c>
    </row>
    <row r="11" spans="1:2" x14ac:dyDescent="0.35">
      <c r="A11" s="28" t="s">
        <v>158</v>
      </c>
      <c r="B11" s="2"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Pipeline</vt:lpstr>
      <vt:lpstr>Roads</vt:lpstr>
      <vt:lpstr>Existing Conveyance Facilities</vt:lpstr>
      <vt:lpstr>New Reservoirs</vt:lpstr>
      <vt:lpstr>Dams and Dikes</vt:lpstr>
      <vt:lpstr>Pumps</vt:lpstr>
      <vt:lpstr>New Buildings</vt:lpstr>
      <vt:lpstr>Recreation Areas</vt:lpstr>
      <vt:lpstr>Summary Totals 1</vt:lpstr>
      <vt:lpstr>'Dams and Dikes'!Print_Area</vt:lpstr>
    </vt:vector>
  </TitlesOfParts>
  <Manager/>
  <Company>HDR,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Haywood, Laynee</dc:creator>
  <cp:keywords/>
  <dc:description/>
  <cp:lastModifiedBy>Haywood, Laynee</cp:lastModifiedBy>
  <cp:revision/>
  <dcterms:created xsi:type="dcterms:W3CDTF">2022-06-03T15:36:54Z</dcterms:created>
  <dcterms:modified xsi:type="dcterms:W3CDTF">2022-06-27T20:12:33Z</dcterms:modified>
  <cp:category/>
  <cp:contentStatus/>
</cp:coreProperties>
</file>