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tesreservoirproject.sharepoint.com/envpermitting/Meetings/1. External Meetings/CDFW/2021/CDFW 2021 60 day/Aquatics/2021-0923/"/>
    </mc:Choice>
  </mc:AlternateContent>
  <xr:revisionPtr revIDLastSave="45" documentId="13_ncr:1_{5E9A5EDB-5DD3-439D-AC9C-3EA046211C12}" xr6:coauthVersionLast="47" xr6:coauthVersionMax="47" xr10:uidLastSave="{D38F6DB8-2B59-43C0-A6F5-7F4DB7C5A900}"/>
  <bookViews>
    <workbookView xWindow="-28920" yWindow="-105" windowWidth="29040" windowHeight="15840" xr2:uid="{1C089D5A-2D3F-4242-988F-31140BFDF5A2}"/>
  </bookViews>
  <sheets>
    <sheet name="Sheet 1" sheetId="6" r:id="rId1"/>
    <sheet name="Sheet 2" sheetId="1" r:id="rId2"/>
  </sheets>
  <calcPr calcId="191028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H8" i="1"/>
  <c r="G8" i="1"/>
  <c r="I7" i="1"/>
  <c r="H7" i="1"/>
  <c r="G7" i="1"/>
  <c r="B19" i="1"/>
  <c r="B20" i="1" s="1"/>
</calcChain>
</file>

<file path=xl/sharedStrings.xml><?xml version="1.0" encoding="utf-8"?>
<sst xmlns="http://schemas.openxmlformats.org/spreadsheetml/2006/main" count="146" uniqueCount="98">
  <si>
    <t>Name</t>
  </si>
  <si>
    <t>Alt 1B</t>
  </si>
  <si>
    <t>Study A</t>
  </si>
  <si>
    <t>Study B</t>
  </si>
  <si>
    <t>Study C</t>
  </si>
  <si>
    <t>Study 1</t>
  </si>
  <si>
    <t xml:space="preserve"> Study 2</t>
  </si>
  <si>
    <t xml:space="preserve"> Study 3</t>
  </si>
  <si>
    <t>Study 4</t>
  </si>
  <si>
    <t>Study 5</t>
  </si>
  <si>
    <t>Study 6</t>
  </si>
  <si>
    <t>Study 7</t>
  </si>
  <si>
    <t>Wilkins Slough</t>
  </si>
  <si>
    <t>8,000 Apr/May
5,000 all other</t>
  </si>
  <si>
    <t>10,700 Apr/May
5,000 all other</t>
  </si>
  <si>
    <t>10,700 Oct-June
5,000 all other (minimal diversions)</t>
  </si>
  <si>
    <t>10,700 Mar-May
5,000 all other</t>
  </si>
  <si>
    <t xml:space="preserve">10,700 Dec-June
5,000 all other </t>
  </si>
  <si>
    <t>Trend Reporting Output</t>
  </si>
  <si>
    <t>Alt 1B 011221</t>
  </si>
  <si>
    <t>Alt 1B 011221 NoFW</t>
  </si>
  <si>
    <t>Alt 1B 011221 NoFW WS 10.7k AM</t>
  </si>
  <si>
    <t>Alt 1B 011221 NoFW WS 10.7k</t>
  </si>
  <si>
    <t>Alt 1B MAM NoFW NoPPZ WS10.7k</t>
  </si>
  <si>
    <t>Alt 1B MAM NoFW WS10.7k</t>
  </si>
  <si>
    <t>Alt 1B NoFW MAM NoPPZ WS10.7k</t>
  </si>
  <si>
    <t>Alt 1B NoFW MAM WS10.7k</t>
  </si>
  <si>
    <t>Alt 1B 011221 NoFW NoPPZ WS10.7k</t>
  </si>
  <si>
    <t>Alt 1B MAM WS10.7k</t>
  </si>
  <si>
    <t>Fremont Weir Notch Protections</t>
  </si>
  <si>
    <t>Y</t>
  </si>
  <si>
    <t>N</t>
  </si>
  <si>
    <t>Y, Except for Mar-May</t>
  </si>
  <si>
    <t>Pulse Flow Protection</t>
  </si>
  <si>
    <t>Y, Only in Oct- Nov</t>
  </si>
  <si>
    <t>Releases (TAF)</t>
  </si>
  <si>
    <t>Diversions (TAF)</t>
  </si>
  <si>
    <t>Dry &amp; Critical Diversions (TAF)</t>
  </si>
  <si>
    <t>Comment</t>
  </si>
  <si>
    <t>Admin Draft EIR</t>
  </si>
  <si>
    <t>Removes Fremont Weir Notch criteria</t>
  </si>
  <si>
    <t>Higher Wilkins Slough criteria in April and May, no Fremont Weir Notch criteria</t>
  </si>
  <si>
    <t>Higher Wilkins Slough criteria all months of diversion, no Fremont Weir Notch criteria</t>
  </si>
  <si>
    <t>Replaces Fremont Weir Notch and pulse flow protection with higher criteria at Wilkins March-May</t>
  </si>
  <si>
    <t>Replaces Fremont Weir Notch with higher criteria at Wilkins March-May, keeps pulse flow protection all months</t>
  </si>
  <si>
    <t>Removes Fremont Weir Notch criteria altogether,  replaces pulse flow protection with higher criteria at Wilkins in March-May, keeps pulse flow protection in all other months</t>
  </si>
  <si>
    <t>Higher Wilkins Slough criteria March-May replace need for Fremont Weir Notch criteria altogether, no change in pulse flow protection</t>
  </si>
  <si>
    <t>Higher Wilkins Slough criteria Oct-June replace need for Fremont Weir Notch and Pulse Flow Protection</t>
  </si>
  <si>
    <t xml:space="preserve">Alt 1 B plus MM 2.1 (Current proposed mitigation) </t>
  </si>
  <si>
    <t>Higher Wilkins Slough criteria Dec-June replace need for Fremont Weir Notch and Oct-Nov Pulse Flow Protection</t>
  </si>
  <si>
    <t>DRAFT. Potential Mitigation for Consideration in CESA 2081 Permitting.</t>
  </si>
  <si>
    <t>10,700 Mar-May
5,000 all other No Fremont</t>
  </si>
  <si>
    <t>8,000 Mar-May
5,000 all other</t>
  </si>
  <si>
    <t>No Fremont</t>
  </si>
  <si>
    <t>With Fremont</t>
  </si>
  <si>
    <t xml:space="preserve">With Pulse Protection </t>
  </si>
  <si>
    <t xml:space="preserve">No Pulse Protection </t>
  </si>
  <si>
    <t>Species</t>
  </si>
  <si>
    <t>State status</t>
  </si>
  <si>
    <t>Impact type</t>
  </si>
  <si>
    <t>Habitat type</t>
  </si>
  <si>
    <t>Impact</t>
  </si>
  <si>
    <t>Assumed Mitigation Ratio</t>
  </si>
  <si>
    <t>Study 4 mitigation (acres)</t>
  </si>
  <si>
    <t>Study 5 mitigation (acres)</t>
  </si>
  <si>
    <t>Study 6 mitigation (acres)</t>
  </si>
  <si>
    <t>Admin Draft EIR (Alt 1B)</t>
  </si>
  <si>
    <t>Mitigation type</t>
  </si>
  <si>
    <t>Notes</t>
  </si>
  <si>
    <t>Longfin Smelt</t>
  </si>
  <si>
    <t>Threatened</t>
  </si>
  <si>
    <t>Permanent</t>
  </si>
  <si>
    <t>Aquatic</t>
  </si>
  <si>
    <t>Reduced Dec-May Delta outflow correlated with lower population abundance</t>
  </si>
  <si>
    <t>1:1</t>
  </si>
  <si>
    <t>Tidal habitat restoration (Bay-Delta)</t>
  </si>
  <si>
    <t>Mitigation calculated based on incremental difference in hydrodynamic area of effect using CDFW (2009, 2020) February-June E:I method</t>
  </si>
  <si>
    <t>Delta Smelt</t>
  </si>
  <si>
    <t>Endangered</t>
  </si>
  <si>
    <t>Reduced Mar-May Delta outflow correlated with lower prey abundance</t>
  </si>
  <si>
    <t>Sacramento River Winter-Run Chinook Salmon*</t>
  </si>
  <si>
    <t>Reduced Chinook salmon rearing habitat (Sacramento River mainstem, Sutter Bypass, Yolo Bypass) + 1,880 linear feet of Delta channel margin habitat**</t>
  </si>
  <si>
    <t>Riparian/floodplain/channel margin restoration (Sacramento River)</t>
  </si>
  <si>
    <t>Mitigation also includes 4.3 acres for Delta channel margin impact, assuming 100-foot width of riparian/wetland bench</t>
  </si>
  <si>
    <t>Central Valley Spring-Run Chinook Salmon*</t>
  </si>
  <si>
    <t>Notes: Study 4 = Identical to Alternative 1B, with a Wilkins Slough bypass criteria of 10,700 cfs in March through May. Fremont Weir spill diversion criteria have been removed.</t>
  </si>
  <si>
    <t>Study 5 = Identical to Alternative 1B, with a Wilkins Slough bypass criteria of 10,700 cfs in October through June. Fremont Weir spill diversion criteria have been removed. Pulse flow protection diversion criteria have been removed.</t>
  </si>
  <si>
    <t>Study 6 = Identical to Alternative 1B, with a Wilkins Slough bypass criteria of 10,700 cfs in March through May.</t>
  </si>
  <si>
    <t>*Minimal Sacramento River impacts from Alternative 2 in-river construction at reservoir outlet are not included.</t>
  </si>
  <si>
    <r>
      <t>**Based on Alternative 1B operations alone (</t>
    </r>
    <r>
      <rPr>
        <sz val="12"/>
        <color rgb="FFFF0000"/>
        <rFont val="Calibri"/>
        <family val="2"/>
        <scheme val="minor"/>
      </rPr>
      <t>no Mitigation Measure FISH-2.1, etc</t>
    </r>
    <r>
      <rPr>
        <sz val="12"/>
        <color theme="1"/>
        <rFont val="Calibri"/>
        <family val="2"/>
        <scheme val="minor"/>
      </rPr>
      <t>.).</t>
    </r>
  </si>
  <si>
    <t>Workings not for inclusion in table:</t>
  </si>
  <si>
    <t>Add channel margin habitat restoration for Delta</t>
  </si>
  <si>
    <t>linear feet</t>
  </si>
  <si>
    <t>feet</t>
  </si>
  <si>
    <t>assumed bench width</t>
  </si>
  <si>
    <t>square feet</t>
  </si>
  <si>
    <t>This acreage gets added to upstream acreage</t>
  </si>
  <si>
    <t>acres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</si>
</sst>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left" vertical="top" wrapText="1"/>
    </xf>
    <xf numFmtId="20" fontId="0" fillId="5" borderId="1" xfId="0" quotePrefix="1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top" wrapText="1"/>
    </xf>
    <xf numFmtId="20" fontId="0" fillId="6" borderId="1" xfId="0" quotePrefix="1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quotePrefix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20" fontId="0" fillId="0" borderId="0" xfId="0" quotePrefix="1" applyNumberForma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F998-28BC-4943-AFAE-C55F62AFC209}">
  <dimension ref="A1:L10"/>
  <sheetViews>
    <sheetView tabSelected="1" zoomScale="115" zoomScaleNormal="115" workbookViewId="0">
      <pane xSplit="5" ySplit="9" topLeftCell="F10" activePane="bottomRight" state="frozen"/>
      <selection pane="bottomRight" activeCell="M1" sqref="M1:O1048576"/>
      <selection pane="bottomLeft" activeCell="A10" sqref="A10"/>
      <selection pane="topRight" activeCell="F1" sqref="F1"/>
    </sheetView>
  </sheetViews>
  <sheetFormatPr defaultRowHeight="15.6"/>
  <cols>
    <col min="1" max="1" width="20.625" customWidth="1"/>
    <col min="2" max="2" width="15.625" customWidth="1"/>
    <col min="3" max="3" width="16.875" customWidth="1"/>
    <col min="4" max="8" width="20.625" customWidth="1"/>
    <col min="9" max="9" width="18.625" customWidth="1"/>
    <col min="10" max="10" width="20.625" customWidth="1"/>
    <col min="11" max="11" width="15.625" customWidth="1"/>
    <col min="12" max="12" width="17.375" customWidth="1"/>
  </cols>
  <sheetData>
    <row r="1" spans="1:12" ht="39.6" customHeight="1">
      <c r="A1" s="40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7" t="s">
        <v>10</v>
      </c>
      <c r="L1" s="7" t="s">
        <v>11</v>
      </c>
    </row>
    <row r="2" spans="1:12" ht="45">
      <c r="A2" s="4" t="s">
        <v>12</v>
      </c>
      <c r="B2" s="1" t="s">
        <v>13</v>
      </c>
      <c r="C2" s="1" t="s">
        <v>13</v>
      </c>
      <c r="D2" s="1" t="s">
        <v>14</v>
      </c>
      <c r="E2" s="3" t="s">
        <v>15</v>
      </c>
      <c r="F2" s="1" t="s">
        <v>16</v>
      </c>
      <c r="G2" s="1" t="s">
        <v>16</v>
      </c>
      <c r="H2" s="1" t="s">
        <v>16</v>
      </c>
      <c r="I2" s="8" t="s">
        <v>16</v>
      </c>
      <c r="J2" s="10" t="s">
        <v>15</v>
      </c>
      <c r="K2" s="8" t="s">
        <v>16</v>
      </c>
      <c r="L2" s="10" t="s">
        <v>17</v>
      </c>
    </row>
    <row r="3" spans="1:12" ht="30" hidden="1">
      <c r="A3" s="6" t="s">
        <v>18</v>
      </c>
      <c r="B3" s="1" t="s">
        <v>19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24</v>
      </c>
      <c r="H3" s="1" t="s">
        <v>25</v>
      </c>
      <c r="I3" s="8" t="s">
        <v>26</v>
      </c>
      <c r="J3" s="8" t="s">
        <v>27</v>
      </c>
      <c r="K3" s="8" t="s">
        <v>28</v>
      </c>
      <c r="L3" s="15" t="s">
        <v>22</v>
      </c>
    </row>
    <row r="4" spans="1:12" ht="30">
      <c r="A4" s="6" t="s">
        <v>29</v>
      </c>
      <c r="B4" s="2" t="s">
        <v>30</v>
      </c>
      <c r="C4" s="2" t="s">
        <v>31</v>
      </c>
      <c r="D4" s="2" t="s">
        <v>31</v>
      </c>
      <c r="E4" s="2" t="s">
        <v>31</v>
      </c>
      <c r="F4" s="1" t="s">
        <v>32</v>
      </c>
      <c r="G4" s="1" t="s">
        <v>32</v>
      </c>
      <c r="H4" s="2" t="s">
        <v>31</v>
      </c>
      <c r="I4" s="9" t="s">
        <v>31</v>
      </c>
      <c r="J4" s="9" t="s">
        <v>31</v>
      </c>
      <c r="K4" s="9" t="s">
        <v>30</v>
      </c>
      <c r="L4" s="9" t="s">
        <v>31</v>
      </c>
    </row>
    <row r="5" spans="1:12" ht="28.5" customHeight="1">
      <c r="A5" s="6" t="s">
        <v>33</v>
      </c>
      <c r="B5" s="2" t="s">
        <v>30</v>
      </c>
      <c r="C5" s="2" t="s">
        <v>30</v>
      </c>
      <c r="D5" s="2" t="s">
        <v>30</v>
      </c>
      <c r="E5" s="2" t="s">
        <v>30</v>
      </c>
      <c r="F5" s="1" t="s">
        <v>32</v>
      </c>
      <c r="G5" s="2" t="s">
        <v>30</v>
      </c>
      <c r="H5" s="1" t="s">
        <v>32</v>
      </c>
      <c r="I5" s="9" t="s">
        <v>30</v>
      </c>
      <c r="J5" s="8" t="s">
        <v>31</v>
      </c>
      <c r="K5" s="8" t="s">
        <v>30</v>
      </c>
      <c r="L5" s="9" t="s">
        <v>34</v>
      </c>
    </row>
    <row r="6" spans="1:12" ht="8.1" customHeight="1">
      <c r="A6" s="11"/>
      <c r="B6" s="12"/>
      <c r="C6" s="12"/>
      <c r="D6" s="12"/>
      <c r="E6" s="12"/>
      <c r="F6" s="13"/>
      <c r="G6" s="12"/>
      <c r="H6" s="13"/>
      <c r="I6" s="12"/>
      <c r="J6" s="13"/>
      <c r="K6" s="13"/>
      <c r="L6" s="14"/>
    </row>
    <row r="7" spans="1:12" ht="33" customHeight="1">
      <c r="A7" s="4" t="s">
        <v>35</v>
      </c>
      <c r="B7" s="2">
        <v>234</v>
      </c>
      <c r="C7" s="2">
        <v>269</v>
      </c>
      <c r="D7" s="2">
        <v>269</v>
      </c>
      <c r="E7" s="2">
        <v>212</v>
      </c>
      <c r="F7" s="2">
        <v>226</v>
      </c>
      <c r="G7" s="2">
        <v>219</v>
      </c>
      <c r="H7" s="2">
        <v>259</v>
      </c>
      <c r="I7" s="9">
        <v>256</v>
      </c>
      <c r="J7" s="9">
        <v>225</v>
      </c>
      <c r="K7" s="9">
        <v>217</v>
      </c>
      <c r="L7" s="2">
        <v>229</v>
      </c>
    </row>
    <row r="8" spans="1:12" ht="35.1" customHeight="1">
      <c r="A8" s="4" t="s">
        <v>36</v>
      </c>
      <c r="B8" s="2">
        <v>255</v>
      </c>
      <c r="C8" s="2">
        <v>294</v>
      </c>
      <c r="D8" s="2">
        <v>294</v>
      </c>
      <c r="E8" s="2">
        <v>234</v>
      </c>
      <c r="F8" s="2">
        <v>247</v>
      </c>
      <c r="G8" s="2">
        <v>240</v>
      </c>
      <c r="H8" s="2">
        <v>284</v>
      </c>
      <c r="I8" s="9">
        <v>281</v>
      </c>
      <c r="J8" s="9">
        <v>249</v>
      </c>
      <c r="K8" s="9">
        <v>237</v>
      </c>
      <c r="L8" s="2">
        <v>250</v>
      </c>
    </row>
    <row r="9" spans="1:12" ht="35.1" customHeight="1">
      <c r="A9" s="6" t="s">
        <v>37</v>
      </c>
      <c r="B9" s="2">
        <v>120</v>
      </c>
      <c r="C9" s="2">
        <v>182</v>
      </c>
      <c r="D9" s="2">
        <v>182</v>
      </c>
      <c r="E9" s="2">
        <v>86</v>
      </c>
      <c r="F9" s="2">
        <v>111</v>
      </c>
      <c r="G9" s="2">
        <v>103</v>
      </c>
      <c r="H9" s="2">
        <v>173</v>
      </c>
      <c r="I9" s="9">
        <v>168</v>
      </c>
      <c r="J9" s="9">
        <v>102</v>
      </c>
      <c r="K9" s="9">
        <v>85</v>
      </c>
      <c r="L9" s="2">
        <v>98</v>
      </c>
    </row>
    <row r="10" spans="1:12" ht="129" customHeight="1">
      <c r="A10" s="4" t="s">
        <v>38</v>
      </c>
      <c r="B10" s="1" t="s">
        <v>39</v>
      </c>
      <c r="C10" s="1" t="s">
        <v>40</v>
      </c>
      <c r="D10" s="1" t="s">
        <v>41</v>
      </c>
      <c r="E10" s="1" t="s">
        <v>42</v>
      </c>
      <c r="F10" s="1" t="s">
        <v>43</v>
      </c>
      <c r="G10" s="1" t="s">
        <v>44</v>
      </c>
      <c r="H10" s="1" t="s">
        <v>45</v>
      </c>
      <c r="I10" s="8" t="s">
        <v>46</v>
      </c>
      <c r="J10" s="8" t="s">
        <v>47</v>
      </c>
      <c r="K10" s="8" t="s">
        <v>48</v>
      </c>
      <c r="L10" s="8" t="s">
        <v>49</v>
      </c>
    </row>
  </sheetData>
  <pageMargins left="0.7" right="0.7" top="0.75" bottom="0.75" header="0.3" footer="0.3"/>
  <pageSetup paperSize="2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EE943-132F-154C-A83C-4468F2A7C634}">
  <dimension ref="A1:L20"/>
  <sheetViews>
    <sheetView zoomScaleNormal="100" workbookViewId="0">
      <pane ySplit="1" topLeftCell="A2" activePane="bottomLeft" state="frozen"/>
      <selection pane="bottomLeft" activeCell="C1" sqref="C1"/>
    </sheetView>
  </sheetViews>
  <sheetFormatPr defaultColWidth="11" defaultRowHeight="15.6"/>
  <cols>
    <col min="1" max="1" width="21.125" customWidth="1"/>
    <col min="2" max="2" width="12.375" customWidth="1"/>
    <col min="3" max="3" width="13.5" customWidth="1"/>
    <col min="4" max="4" width="13.375" customWidth="1"/>
    <col min="5" max="5" width="29.125" customWidth="1"/>
    <col min="6" max="6" width="14" bestFit="1" customWidth="1"/>
    <col min="7" max="7" width="16.5" customWidth="1"/>
    <col min="8" max="8" width="17" customWidth="1"/>
    <col min="9" max="9" width="17.375" customWidth="1"/>
    <col min="10" max="10" width="13" customWidth="1"/>
    <col min="11" max="11" width="17.625" customWidth="1"/>
    <col min="12" max="12" width="32.625" customWidth="1"/>
  </cols>
  <sheetData>
    <row r="1" spans="1:12" ht="27.6" customHeight="1">
      <c r="A1" s="41" t="s">
        <v>50</v>
      </c>
      <c r="G1" s="33" t="s">
        <v>51</v>
      </c>
      <c r="H1" s="34" t="s">
        <v>15</v>
      </c>
      <c r="I1" s="33" t="s">
        <v>16</v>
      </c>
      <c r="J1" s="33" t="s">
        <v>52</v>
      </c>
    </row>
    <row r="2" spans="1:12" ht="20.45" customHeight="1">
      <c r="A2" s="26"/>
      <c r="G2" s="35" t="s">
        <v>53</v>
      </c>
      <c r="H2" s="35" t="s">
        <v>53</v>
      </c>
      <c r="I2" s="35" t="s">
        <v>54</v>
      </c>
      <c r="J2" s="35" t="s">
        <v>54</v>
      </c>
    </row>
    <row r="3" spans="1:12" ht="26.1" customHeight="1">
      <c r="G3" s="33" t="s">
        <v>55</v>
      </c>
      <c r="H3" s="35" t="s">
        <v>56</v>
      </c>
      <c r="I3" s="33" t="s">
        <v>55</v>
      </c>
      <c r="J3" s="33" t="s">
        <v>55</v>
      </c>
    </row>
    <row r="4" spans="1:12" ht="46.5">
      <c r="A4" s="37" t="s">
        <v>57</v>
      </c>
      <c r="B4" s="37" t="s">
        <v>58</v>
      </c>
      <c r="C4" s="37" t="s">
        <v>59</v>
      </c>
      <c r="D4" s="37" t="s">
        <v>60</v>
      </c>
      <c r="E4" s="37" t="s">
        <v>61</v>
      </c>
      <c r="F4" s="36" t="s">
        <v>62</v>
      </c>
      <c r="G4" s="36" t="s">
        <v>63</v>
      </c>
      <c r="H4" s="36" t="s">
        <v>64</v>
      </c>
      <c r="I4" s="36" t="s">
        <v>65</v>
      </c>
      <c r="J4" s="36" t="s">
        <v>66</v>
      </c>
      <c r="K4" s="37" t="s">
        <v>67</v>
      </c>
      <c r="L4" s="37" t="s">
        <v>68</v>
      </c>
    </row>
    <row r="5" spans="1:12" ht="77.45">
      <c r="A5" s="18" t="s">
        <v>69</v>
      </c>
      <c r="B5" s="18" t="s">
        <v>70</v>
      </c>
      <c r="C5" s="18" t="s">
        <v>71</v>
      </c>
      <c r="D5" s="18" t="s">
        <v>72</v>
      </c>
      <c r="E5" s="16" t="s">
        <v>73</v>
      </c>
      <c r="F5" s="17" t="s">
        <v>74</v>
      </c>
      <c r="G5" s="18">
        <v>14</v>
      </c>
      <c r="H5" s="18">
        <v>10.9</v>
      </c>
      <c r="I5" s="18">
        <v>9.1</v>
      </c>
      <c r="J5" s="18">
        <v>13.3</v>
      </c>
      <c r="K5" s="24" t="s">
        <v>75</v>
      </c>
      <c r="L5" s="24" t="s">
        <v>76</v>
      </c>
    </row>
    <row r="6" spans="1:12" ht="77.45">
      <c r="A6" s="22" t="s">
        <v>77</v>
      </c>
      <c r="B6" s="22" t="s">
        <v>78</v>
      </c>
      <c r="C6" s="22" t="s">
        <v>71</v>
      </c>
      <c r="D6" s="22" t="s">
        <v>72</v>
      </c>
      <c r="E6" s="20" t="s">
        <v>79</v>
      </c>
      <c r="F6" s="21" t="s">
        <v>74</v>
      </c>
      <c r="G6" s="22">
        <v>140</v>
      </c>
      <c r="H6" s="22">
        <v>108.8</v>
      </c>
      <c r="I6" s="22">
        <v>90.6</v>
      </c>
      <c r="J6" s="22">
        <v>133.4</v>
      </c>
      <c r="K6" s="25" t="s">
        <v>75</v>
      </c>
      <c r="L6" s="25" t="s">
        <v>76</v>
      </c>
    </row>
    <row r="7" spans="1:12" ht="77.45">
      <c r="A7" s="38" t="s">
        <v>80</v>
      </c>
      <c r="B7" s="18" t="s">
        <v>78</v>
      </c>
      <c r="C7" s="18" t="s">
        <v>71</v>
      </c>
      <c r="D7" s="18" t="s">
        <v>72</v>
      </c>
      <c r="E7" s="16" t="s">
        <v>81</v>
      </c>
      <c r="F7" s="17" t="s">
        <v>74</v>
      </c>
      <c r="G7" s="19">
        <f>543.5+4.3</f>
        <v>547.79999999999995</v>
      </c>
      <c r="H7" s="19">
        <f>438.3+4.3</f>
        <v>442.6</v>
      </c>
      <c r="I7" s="19">
        <f>250.7+4.3</f>
        <v>255</v>
      </c>
      <c r="J7" s="19">
        <v>459</v>
      </c>
      <c r="K7" s="24" t="s">
        <v>82</v>
      </c>
      <c r="L7" s="24" t="s">
        <v>83</v>
      </c>
    </row>
    <row r="8" spans="1:12" ht="77.45">
      <c r="A8" s="39" t="s">
        <v>84</v>
      </c>
      <c r="B8" s="22" t="s">
        <v>70</v>
      </c>
      <c r="C8" s="22" t="s">
        <v>71</v>
      </c>
      <c r="D8" s="22" t="s">
        <v>72</v>
      </c>
      <c r="E8" s="20" t="s">
        <v>81</v>
      </c>
      <c r="F8" s="21" t="s">
        <v>74</v>
      </c>
      <c r="G8" s="23">
        <f>543.5+4.3</f>
        <v>547.79999999999995</v>
      </c>
      <c r="H8" s="23">
        <f>438.3+4.3</f>
        <v>442.6</v>
      </c>
      <c r="I8" s="23">
        <f>250.7+4.3</f>
        <v>255</v>
      </c>
      <c r="J8" s="23">
        <v>459</v>
      </c>
      <c r="K8" s="25" t="s">
        <v>82</v>
      </c>
      <c r="L8" s="25" t="s">
        <v>83</v>
      </c>
    </row>
    <row r="9" spans="1:12">
      <c r="A9" s="27"/>
      <c r="B9" s="28"/>
      <c r="C9" s="28"/>
      <c r="D9" s="28"/>
      <c r="E9" s="29"/>
      <c r="F9" s="30"/>
      <c r="G9" s="31"/>
      <c r="H9" s="31"/>
      <c r="I9" s="31"/>
      <c r="J9" s="31"/>
      <c r="K9" s="32"/>
      <c r="L9" s="32"/>
    </row>
    <row r="10" spans="1:12">
      <c r="A10" t="s">
        <v>85</v>
      </c>
    </row>
    <row r="11" spans="1:12">
      <c r="A11" t="s">
        <v>86</v>
      </c>
    </row>
    <row r="12" spans="1:12">
      <c r="A12" t="s">
        <v>87</v>
      </c>
    </row>
    <row r="13" spans="1:12">
      <c r="A13" t="s">
        <v>88</v>
      </c>
    </row>
    <row r="14" spans="1:12">
      <c r="A14" t="s">
        <v>89</v>
      </c>
    </row>
    <row r="15" spans="1:12" hidden="1"/>
    <row r="16" spans="1:12" hidden="1">
      <c r="A16" t="s">
        <v>90</v>
      </c>
      <c r="B16" t="s">
        <v>1</v>
      </c>
    </row>
    <row r="17" spans="1:4" hidden="1">
      <c r="A17" t="s">
        <v>91</v>
      </c>
      <c r="B17">
        <v>1880</v>
      </c>
      <c r="C17" t="s">
        <v>92</v>
      </c>
    </row>
    <row r="18" spans="1:4" hidden="1">
      <c r="B18">
        <v>100</v>
      </c>
      <c r="C18" t="s">
        <v>93</v>
      </c>
      <c r="D18" t="s">
        <v>94</v>
      </c>
    </row>
    <row r="19" spans="1:4" hidden="1">
      <c r="B19">
        <f>B17*B18</f>
        <v>188000</v>
      </c>
      <c r="C19" t="s">
        <v>95</v>
      </c>
    </row>
    <row r="20" spans="1:4" hidden="1">
      <c r="A20" t="s">
        <v>96</v>
      </c>
      <c r="B20">
        <f>B19/43560</f>
        <v>4.3158861340679522</v>
      </c>
      <c r="C20" t="s">
        <v>97</v>
      </c>
    </row>
  </sheetData>
  <pageMargins left="0.7" right="0.7" top="0.75" bottom="0.75" header="0.3" footer="0.3"/>
  <pageSetup paperSize="2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9320a93-a9f0-4135-97e0-380ac3311a04">W2DYDCZSR3KP-599401305-18738</_dlc_DocId>
    <_dlc_DocIdUrl xmlns="d9320a93-a9f0-4135-97e0-380ac3311a04">
      <Url>https://sitesreservoirproject.sharepoint.com/EnvPlanning/_layouts/15/DocIdRedir.aspx?ID=W2DYDCZSR3KP-599401305-18738</Url>
      <Description>W2DYDCZSR3KP-599401305-18738</Description>
    </_dlc_DocIdUrl>
    <lcf76f155ced4ddcb4097134ff3c332f xmlns="5b684c87-f0ae-43da-89ec-f872daee15c5">
      <Terms xmlns="http://schemas.microsoft.com/office/infopath/2007/PartnerControls"/>
    </lcf76f155ced4ddcb4097134ff3c332f>
    <TaxCatchAll xmlns="d9320a93-a9f0-4135-97e0-380ac3311a0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C9F72D8CE3164E9E00598FF5FB7504" ma:contentTypeVersion="16" ma:contentTypeDescription="Create a new document." ma:contentTypeScope="" ma:versionID="ed6e46ea5ce0f3b3addca53e66f76780">
  <xsd:schema xmlns:xsd="http://www.w3.org/2001/XMLSchema" xmlns:xs="http://www.w3.org/2001/XMLSchema" xmlns:p="http://schemas.microsoft.com/office/2006/metadata/properties" xmlns:ns2="5b684c87-f0ae-43da-89ec-f872daee15c5" xmlns:ns3="d9320a93-a9f0-4135-97e0-380ac3311a04" targetNamespace="http://schemas.microsoft.com/office/2006/metadata/properties" ma:root="true" ma:fieldsID="161bd695c2c89c00e377405a4abdf06d" ns2:_="" ns3:_="">
    <xsd:import namespace="5b684c87-f0ae-43da-89ec-f872daee15c5"/>
    <xsd:import namespace="d9320a93-a9f0-4135-97e0-380ac3311a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84c87-f0ae-43da-89ec-f872daee15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cb67e9b-c4e4-4b3c-a037-e57c4b497c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20a93-a9f0-4135-97e0-380ac3311a04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f92a911-49a9-4262-9015-a0e2183af27b}" ma:internalName="TaxCatchAll" ma:showField="CatchAllData" ma:web="d9320a93-a9f0-4135-97e0-380ac3311a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2A3EF4B-2B90-4BF9-9308-A282BB6823AE}"/>
</file>

<file path=customXml/itemProps2.xml><?xml version="1.0" encoding="utf-8"?>
<ds:datastoreItem xmlns:ds="http://schemas.openxmlformats.org/officeDocument/2006/customXml" ds:itemID="{7387A9DB-6191-48BE-9088-A85CC20866C5}"/>
</file>

<file path=customXml/itemProps3.xml><?xml version="1.0" encoding="utf-8"?>
<ds:datastoreItem xmlns:ds="http://schemas.openxmlformats.org/officeDocument/2006/customXml" ds:itemID="{8E3F8325-2AFC-4E99-8D69-0FDEB90C4539}"/>
</file>

<file path=customXml/itemProps4.xml><?xml version="1.0" encoding="utf-8"?>
<ds:datastoreItem xmlns:ds="http://schemas.openxmlformats.org/officeDocument/2006/customXml" ds:itemID="{4926DAB8-9D18-42EF-9182-E590BFCB0C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Erin Heydinger</cp:lastModifiedBy>
  <cp:revision/>
  <dcterms:created xsi:type="dcterms:W3CDTF">2021-08-30T23:11:05Z</dcterms:created>
  <dcterms:modified xsi:type="dcterms:W3CDTF">2021-09-30T20:51:45Z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0x01010013C9F72D8CE3164E9E00598FF5FB7504</vt:lpwstr>
  </property>
  <property fmtid="{D5CDD505-2E9C-101B-9397-08002B2CF9AE}" pid="3" name="_dlc_DocIdItemGuid">
    <vt:lpwstr>255d177f-c13e-461e-b546-a78dc06753a0</vt:lpwstr>
  </property>
</Properties>
</file>